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o\Dropbox\+-Papers\2013-05 - Energy Economics - Versão dois papers\excel sent\"/>
    </mc:Choice>
  </mc:AlternateContent>
  <bookViews>
    <workbookView xWindow="1980" yWindow="-270" windowWidth="21720" windowHeight="11880" firstSheet="2" activeTab="2"/>
  </bookViews>
  <sheets>
    <sheet name="Output_auxiliar" sheetId="39" state="hidden" r:id="rId1"/>
    <sheet name="Output_auxiliar2" sheetId="41" state="hidden" r:id="rId2"/>
    <sheet name="SAM" sheetId="54" r:id="rId3"/>
  </sheets>
  <calcPr calcId="152511"/>
</workbook>
</file>

<file path=xl/calcChain.xml><?xml version="1.0" encoding="utf-8"?>
<calcChain xmlns="http://schemas.openxmlformats.org/spreadsheetml/2006/main">
  <c r="U8" i="54" l="1"/>
  <c r="U9" i="54"/>
  <c r="U10" i="54"/>
  <c r="U11" i="54"/>
  <c r="U12" i="54"/>
  <c r="U13" i="54"/>
  <c r="U14" i="54"/>
  <c r="U15" i="54"/>
  <c r="U16" i="54"/>
  <c r="U17" i="54"/>
  <c r="U18" i="54"/>
  <c r="U19" i="54"/>
  <c r="U20" i="54"/>
  <c r="U21" i="54"/>
  <c r="U22" i="54"/>
  <c r="U7" i="54"/>
  <c r="F23" i="54"/>
  <c r="G23" i="54"/>
  <c r="H23" i="54"/>
  <c r="I23" i="54"/>
  <c r="J23" i="54"/>
  <c r="K23" i="54"/>
  <c r="L23" i="54"/>
  <c r="M23" i="54"/>
  <c r="N23" i="54"/>
  <c r="O23" i="54"/>
  <c r="P23" i="54"/>
  <c r="Q23" i="54"/>
  <c r="R23" i="54"/>
  <c r="S23" i="54"/>
  <c r="T23" i="54"/>
  <c r="E23" i="54"/>
  <c r="A3" i="39" l="1"/>
  <c r="A4" i="39"/>
  <c r="A5" i="39"/>
  <c r="A6" i="39"/>
  <c r="A7" i="39"/>
  <c r="A8" i="39"/>
  <c r="A9" i="39"/>
  <c r="A10" i="39"/>
  <c r="A11" i="39"/>
  <c r="A12" i="39"/>
  <c r="A13" i="39"/>
  <c r="A14" i="39"/>
  <c r="A15" i="39"/>
  <c r="A16" i="39"/>
  <c r="A17" i="39"/>
  <c r="A18" i="39"/>
  <c r="A19" i="39"/>
  <c r="A20" i="39"/>
  <c r="A21" i="39"/>
  <c r="A22" i="39"/>
  <c r="A23" i="39"/>
  <c r="A24" i="39"/>
  <c r="A25" i="39"/>
  <c r="A26" i="39"/>
  <c r="A27" i="39"/>
  <c r="A28" i="39"/>
  <c r="A29" i="39"/>
  <c r="A30" i="39"/>
  <c r="A31" i="39"/>
  <c r="A32" i="39"/>
  <c r="A33" i="39"/>
  <c r="A34" i="39"/>
  <c r="A35" i="39"/>
  <c r="A36" i="39"/>
  <c r="A37" i="39"/>
  <c r="A38" i="39"/>
  <c r="A39" i="39"/>
  <c r="A40" i="39"/>
  <c r="A41" i="39"/>
  <c r="A42" i="39"/>
  <c r="A43" i="39"/>
  <c r="A44" i="39"/>
  <c r="A45" i="39"/>
  <c r="A46" i="39"/>
  <c r="A47" i="39"/>
  <c r="A48" i="39"/>
  <c r="A49" i="39"/>
  <c r="A50" i="39"/>
  <c r="A51" i="39"/>
  <c r="A52" i="39"/>
  <c r="A53" i="39"/>
  <c r="A54" i="39"/>
  <c r="A55" i="39"/>
  <c r="A56" i="39"/>
  <c r="A57" i="39"/>
  <c r="A2" i="39"/>
  <c r="H52" i="41" l="1"/>
  <c r="I51" i="41"/>
  <c r="J50" i="41"/>
  <c r="F50" i="41"/>
  <c r="G49" i="41"/>
  <c r="H48" i="41"/>
  <c r="I47" i="41"/>
  <c r="J46" i="41"/>
  <c r="F46" i="41"/>
  <c r="G45" i="41"/>
  <c r="H44" i="41"/>
  <c r="I43" i="41"/>
  <c r="J42" i="41"/>
  <c r="F42" i="41"/>
  <c r="G41" i="41"/>
  <c r="H40" i="41"/>
  <c r="I39" i="41"/>
  <c r="J38" i="41"/>
  <c r="F38" i="41"/>
  <c r="G37" i="41"/>
  <c r="H36" i="41"/>
  <c r="I35" i="41"/>
  <c r="J34" i="41"/>
  <c r="F34" i="41"/>
  <c r="G33" i="41"/>
  <c r="H32" i="41"/>
  <c r="I31" i="41"/>
  <c r="J30" i="41"/>
  <c r="F30" i="41"/>
  <c r="I27" i="41"/>
  <c r="I23" i="41"/>
  <c r="G26" i="41"/>
  <c r="F23" i="41"/>
  <c r="I52" i="41"/>
  <c r="J51" i="41"/>
  <c r="F51" i="41"/>
  <c r="G50" i="41"/>
  <c r="H49" i="41"/>
  <c r="I48" i="41"/>
  <c r="J47" i="41"/>
  <c r="F47" i="41"/>
  <c r="G46" i="41"/>
  <c r="H45" i="41"/>
  <c r="I44" i="41"/>
  <c r="J43" i="41"/>
  <c r="F43" i="41"/>
  <c r="G42" i="41"/>
  <c r="H41" i="41"/>
  <c r="I40" i="41"/>
  <c r="J39" i="41"/>
  <c r="F39" i="41"/>
  <c r="G38" i="41"/>
  <c r="H37" i="41"/>
  <c r="I36" i="41"/>
  <c r="J35" i="41"/>
  <c r="F35" i="41"/>
  <c r="G34" i="41"/>
  <c r="H33" i="41"/>
  <c r="I32" i="41"/>
  <c r="J31" i="41"/>
  <c r="H29" i="41"/>
  <c r="F27" i="41"/>
  <c r="J23" i="41"/>
  <c r="J52" i="41"/>
  <c r="F52" i="41"/>
  <c r="G51" i="41"/>
  <c r="H50" i="41"/>
  <c r="I49" i="41"/>
  <c r="J48" i="41"/>
  <c r="F48" i="41"/>
  <c r="G47" i="41"/>
  <c r="H46" i="41"/>
  <c r="I45" i="41"/>
  <c r="J44" i="41"/>
  <c r="F44" i="41"/>
  <c r="G43" i="41"/>
  <c r="H42" i="41"/>
  <c r="I41" i="41"/>
  <c r="J40" i="41"/>
  <c r="F40" i="41"/>
  <c r="G39" i="41"/>
  <c r="H38" i="41"/>
  <c r="I37" i="41"/>
  <c r="J36" i="41"/>
  <c r="F36" i="41"/>
  <c r="G35" i="41"/>
  <c r="H34" i="41"/>
  <c r="I33" i="41"/>
  <c r="J32" i="41"/>
  <c r="F32" i="41"/>
  <c r="G31" i="41"/>
  <c r="H30" i="41"/>
  <c r="I29" i="41"/>
  <c r="J28" i="41"/>
  <c r="F28" i="41"/>
  <c r="G27" i="41"/>
  <c r="H26" i="41"/>
  <c r="I25" i="41"/>
  <c r="J24" i="41"/>
  <c r="F24" i="41"/>
  <c r="G23" i="41"/>
  <c r="I30" i="41"/>
  <c r="G28" i="41"/>
  <c r="I26" i="41"/>
  <c r="F25" i="41"/>
  <c r="G24" i="41"/>
  <c r="G29" i="41"/>
  <c r="J26" i="41"/>
  <c r="H24" i="41"/>
  <c r="G30" i="41"/>
  <c r="J27" i="41"/>
  <c r="H25" i="41"/>
  <c r="G52" i="41"/>
  <c r="H51" i="41"/>
  <c r="I50" i="41"/>
  <c r="J49" i="41"/>
  <c r="F49" i="41"/>
  <c r="G48" i="41"/>
  <c r="H47" i="41"/>
  <c r="I46" i="41"/>
  <c r="J45" i="41"/>
  <c r="F45" i="41"/>
  <c r="G44" i="41"/>
  <c r="H43" i="41"/>
  <c r="I42" i="41"/>
  <c r="J41" i="41"/>
  <c r="F41" i="41"/>
  <c r="G40" i="41"/>
  <c r="H39" i="41"/>
  <c r="I38" i="41"/>
  <c r="J37" i="41"/>
  <c r="F37" i="41"/>
  <c r="G36" i="41"/>
  <c r="H35" i="41"/>
  <c r="I34" i="41"/>
  <c r="J33" i="41"/>
  <c r="F33" i="41"/>
  <c r="G32" i="41"/>
  <c r="H31" i="41"/>
  <c r="J29" i="41"/>
  <c r="F29" i="41"/>
  <c r="H27" i="41"/>
  <c r="J25" i="41"/>
  <c r="H23" i="41"/>
  <c r="H28" i="41"/>
  <c r="F26" i="41"/>
  <c r="G25" i="41"/>
  <c r="F31" i="41"/>
  <c r="I28" i="41"/>
  <c r="I24" i="41"/>
  <c r="H3" i="41"/>
  <c r="F3" i="41"/>
  <c r="H4" i="41"/>
  <c r="G3" i="41"/>
  <c r="I3" i="41"/>
  <c r="J3" i="41"/>
  <c r="G22" i="41"/>
  <c r="H21" i="41"/>
  <c r="I20" i="41"/>
  <c r="J19" i="41"/>
  <c r="F19" i="41"/>
  <c r="G18" i="41"/>
  <c r="H17" i="41"/>
  <c r="I16" i="41"/>
  <c r="J15" i="41"/>
  <c r="F15" i="41"/>
  <c r="G14" i="41"/>
  <c r="H13" i="41"/>
  <c r="I12" i="41"/>
  <c r="J11" i="41"/>
  <c r="F11" i="41"/>
  <c r="G10" i="41"/>
  <c r="H9" i="41"/>
  <c r="I8" i="41"/>
  <c r="J7" i="41"/>
  <c r="F7" i="41"/>
  <c r="G6" i="41"/>
  <c r="H5" i="41"/>
  <c r="I4" i="41"/>
  <c r="H22" i="41"/>
  <c r="I21" i="41"/>
  <c r="J20" i="41"/>
  <c r="F20" i="41"/>
  <c r="G19" i="41"/>
  <c r="H18" i="41"/>
  <c r="I17" i="41"/>
  <c r="J16" i="41"/>
  <c r="F16" i="41"/>
  <c r="G15" i="41"/>
  <c r="H14" i="41"/>
  <c r="I13" i="41"/>
  <c r="J12" i="41"/>
  <c r="F12" i="41"/>
  <c r="G11" i="41"/>
  <c r="H10" i="41"/>
  <c r="I9" i="41"/>
  <c r="J8" i="41"/>
  <c r="F8" i="41"/>
  <c r="G7" i="41"/>
  <c r="H6" i="41"/>
  <c r="I5" i="41"/>
  <c r="J4" i="41"/>
  <c r="F4" i="41"/>
  <c r="I22" i="41"/>
  <c r="J21" i="41"/>
  <c r="F21" i="41"/>
  <c r="G20" i="41"/>
  <c r="H19" i="41"/>
  <c r="I18" i="41"/>
  <c r="J17" i="41"/>
  <c r="F17" i="41"/>
  <c r="G16" i="41"/>
  <c r="H15" i="41"/>
  <c r="I14" i="41"/>
  <c r="J13" i="41"/>
  <c r="F13" i="41"/>
  <c r="G12" i="41"/>
  <c r="H11" i="41"/>
  <c r="I10" i="41"/>
  <c r="J9" i="41"/>
  <c r="F9" i="41"/>
  <c r="G8" i="41"/>
  <c r="H7" i="41"/>
  <c r="I6" i="41"/>
  <c r="J5" i="41"/>
  <c r="F5" i="41"/>
  <c r="G4" i="41"/>
  <c r="J22" i="41"/>
  <c r="F22" i="41"/>
  <c r="G21" i="41"/>
  <c r="H20" i="41"/>
  <c r="I19" i="41"/>
  <c r="J18" i="41"/>
  <c r="F18" i="41"/>
  <c r="G17" i="41"/>
  <c r="H16" i="41"/>
  <c r="I15" i="41"/>
  <c r="J14" i="41"/>
  <c r="F14" i="41"/>
  <c r="G13" i="41"/>
  <c r="H12" i="41"/>
  <c r="I11" i="41"/>
  <c r="J10" i="41"/>
  <c r="F10" i="41"/>
  <c r="G9" i="41"/>
  <c r="H8" i="41"/>
  <c r="I7" i="41"/>
  <c r="J6" i="41"/>
  <c r="F6" i="41"/>
  <c r="G5" i="41"/>
</calcChain>
</file>

<file path=xl/sharedStrings.xml><?xml version="1.0" encoding="utf-8"?>
<sst xmlns="http://schemas.openxmlformats.org/spreadsheetml/2006/main" count="265" uniqueCount="50">
  <si>
    <t>Wind</t>
  </si>
  <si>
    <t>Coal</t>
  </si>
  <si>
    <t>CCGT</t>
  </si>
  <si>
    <t>Peninsular</t>
  </si>
  <si>
    <t>Nuc</t>
  </si>
  <si>
    <t>F-G</t>
  </si>
  <si>
    <t>Hyd</t>
  </si>
  <si>
    <t>ORSR</t>
  </si>
  <si>
    <t>NRSR</t>
  </si>
  <si>
    <t>Pump</t>
  </si>
  <si>
    <t>Enriched_Uranium</t>
  </si>
  <si>
    <t>Natural_Gas</t>
  </si>
  <si>
    <t>none</t>
  </si>
  <si>
    <t>2005</t>
  </si>
  <si>
    <t>NCoal</t>
  </si>
  <si>
    <t>ICoal</t>
  </si>
  <si>
    <t>Fuel-Oil</t>
  </si>
  <si>
    <t>Non_Peninsular_Islas_Baleares</t>
  </si>
  <si>
    <t>Non_Peninsular_Islas_Canarias</t>
  </si>
  <si>
    <t>Non_Peninsular_Ceuta</t>
  </si>
  <si>
    <t>Non_Peninsular_Melilla</t>
  </si>
  <si>
    <t>SAM</t>
  </si>
  <si>
    <t>SECTORS</t>
  </si>
  <si>
    <t>INSTITUTIONS</t>
  </si>
  <si>
    <t>CAPITAL FORMATION</t>
  </si>
  <si>
    <t>FOREIGN RELATIONS</t>
  </si>
  <si>
    <t>Manufactures</t>
  </si>
  <si>
    <t xml:space="preserve">Coal </t>
  </si>
  <si>
    <t>Oil-Nuclear</t>
  </si>
  <si>
    <t>Gas</t>
  </si>
  <si>
    <t>Electricity</t>
  </si>
  <si>
    <t>Transport</t>
  </si>
  <si>
    <t>Other_Services</t>
  </si>
  <si>
    <t>Households</t>
  </si>
  <si>
    <t>Government</t>
  </si>
  <si>
    <t>PRODUCTS</t>
  </si>
  <si>
    <t>PRODUCTIVE
FACTORS</t>
  </si>
  <si>
    <t>Labor</t>
  </si>
  <si>
    <t>Capital</t>
  </si>
  <si>
    <t>Social_Contributions</t>
  </si>
  <si>
    <t>Production_Taxes</t>
  </si>
  <si>
    <t xml:space="preserve">Product_Tax </t>
  </si>
  <si>
    <t>Imports</t>
  </si>
  <si>
    <t>Exports</t>
  </si>
  <si>
    <t>PRODUCTIVE FACTORS</t>
  </si>
  <si>
    <t>LABOR</t>
  </si>
  <si>
    <t>CAPITAL</t>
  </si>
  <si>
    <t>TAXES</t>
  </si>
  <si>
    <t>Saves-Investments</t>
  </si>
  <si>
    <t>SAM - Spain 2005 - Basic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</si>
</sst>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theme="3" tint="0.59996337778862885"/>
      </left>
      <right/>
      <top style="medium">
        <color theme="3" tint="0.59996337778862885"/>
      </top>
      <bottom/>
      <diagonal/>
    </border>
    <border>
      <left/>
      <right/>
      <top style="medium">
        <color theme="3" tint="0.59996337778862885"/>
      </top>
      <bottom/>
      <diagonal/>
    </border>
    <border>
      <left style="hair">
        <color indexed="64"/>
      </left>
      <right/>
      <top style="medium">
        <color theme="3" tint="0.59996337778862885"/>
      </top>
      <bottom/>
      <diagonal/>
    </border>
    <border>
      <left/>
      <right style="hair">
        <color indexed="64"/>
      </right>
      <top style="medium">
        <color theme="3" tint="0.59996337778862885"/>
      </top>
      <bottom/>
      <diagonal/>
    </border>
    <border>
      <left style="medium">
        <color theme="3" tint="0.59996337778862885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auto="1"/>
      </left>
      <right style="thin">
        <color theme="0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theme="3" tint="0.59996337778862885"/>
      </right>
      <top/>
      <bottom/>
      <diagonal/>
    </border>
    <border>
      <left style="thin">
        <color theme="0"/>
      </left>
      <right style="hair">
        <color indexed="64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thin">
        <color theme="0"/>
      </right>
      <top style="thin">
        <color theme="0"/>
      </top>
      <bottom/>
      <diagonal/>
    </border>
    <border>
      <left style="hair">
        <color indexed="64"/>
      </left>
      <right style="hair">
        <color indexed="64"/>
      </right>
      <top style="thin">
        <color theme="0"/>
      </top>
      <bottom/>
      <diagonal/>
    </border>
    <border>
      <left style="hair">
        <color indexed="64"/>
      </left>
      <right style="medium">
        <color theme="3" tint="0.59996337778862885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hair">
        <color indexed="64"/>
      </right>
      <top/>
      <bottom/>
      <diagonal/>
    </border>
    <border>
      <left style="medium">
        <color theme="3" tint="0.59996337778862885"/>
      </left>
      <right/>
      <top/>
      <bottom style="hair">
        <color indexed="64"/>
      </bottom>
      <diagonal/>
    </border>
    <border>
      <left/>
      <right/>
      <top style="thin">
        <color theme="0"/>
      </top>
      <bottom style="hair">
        <color indexed="64"/>
      </bottom>
      <diagonal/>
    </border>
    <border>
      <left style="thin">
        <color theme="0"/>
      </left>
      <right/>
      <top style="thin">
        <color theme="0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theme="0"/>
      </left>
      <right/>
      <top/>
      <bottom style="hair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theme="3" tint="0.59996337778862885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theme="0"/>
      </bottom>
      <diagonal/>
    </border>
    <border>
      <left style="thin">
        <color theme="0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theme="3" tint="0.59996337778862885"/>
      </left>
      <right/>
      <top/>
      <bottom style="medium">
        <color theme="3" tint="0.59996337778862885"/>
      </bottom>
      <diagonal/>
    </border>
    <border>
      <left/>
      <right/>
      <top/>
      <bottom style="medium">
        <color theme="3" tint="0.59996337778862885"/>
      </bottom>
      <diagonal/>
    </border>
    <border>
      <left/>
      <right style="hair">
        <color indexed="64"/>
      </right>
      <top/>
      <bottom style="medium">
        <color theme="3" tint="0.59996337778862885"/>
      </bottom>
      <diagonal/>
    </border>
    <border>
      <left style="hair">
        <color indexed="64"/>
      </left>
      <right style="medium">
        <color theme="3" tint="0.59996337778862885"/>
      </right>
      <top style="medium">
        <color theme="3" tint="0.59996337778862885"/>
      </top>
      <bottom/>
      <diagonal/>
    </border>
    <border>
      <left style="hair">
        <color indexed="64"/>
      </left>
      <right style="medium">
        <color theme="3" tint="0.59996337778862885"/>
      </right>
      <top/>
      <bottom style="hair">
        <color indexed="64"/>
      </bottom>
      <diagonal/>
    </border>
    <border>
      <left style="hair">
        <color indexed="64"/>
      </left>
      <right style="medium">
        <color theme="3" tint="0.59996337778862885"/>
      </right>
      <top style="hair">
        <color indexed="64"/>
      </top>
      <bottom/>
      <diagonal/>
    </border>
    <border>
      <left style="hair">
        <color indexed="64"/>
      </left>
      <right style="medium">
        <color theme="3" tint="0.59996337778862885"/>
      </right>
      <top/>
      <bottom style="medium">
        <color theme="3" tint="0.59996337778862885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 style="medium">
        <color theme="3" tint="0.59996337778862885"/>
      </bottom>
      <diagonal/>
    </border>
    <border>
      <left style="medium">
        <color theme="3" tint="0.59996337778862885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theme="3" tint="0.59996337778862885"/>
      </right>
      <top style="hair">
        <color auto="1"/>
      </top>
      <bottom style="hair">
        <color auto="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92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/>
    <xf numFmtId="0" fontId="0" fillId="0" borderId="0" xfId="0" quotePrefix="1"/>
    <xf numFmtId="0" fontId="0" fillId="0" borderId="0" xfId="0" quotePrefix="1" applyAlignment="1"/>
    <xf numFmtId="0" fontId="2" fillId="0" borderId="0" xfId="0" quotePrefix="1" applyFont="1"/>
    <xf numFmtId="0" fontId="2" fillId="2" borderId="5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Fill="1" applyBorder="1" applyAlignment="1"/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21" xfId="0" applyFont="1" applyFill="1" applyBorder="1"/>
    <xf numFmtId="2" fontId="2" fillId="3" borderId="4" xfId="0" applyNumberFormat="1" applyFont="1" applyFill="1" applyBorder="1"/>
    <xf numFmtId="2" fontId="2" fillId="3" borderId="21" xfId="0" applyNumberFormat="1" applyFont="1" applyFill="1" applyBorder="1"/>
    <xf numFmtId="2" fontId="2" fillId="0" borderId="0" xfId="0" applyNumberFormat="1" applyFont="1" applyFill="1" applyBorder="1"/>
    <xf numFmtId="2" fontId="2" fillId="0" borderId="22" xfId="0" applyNumberFormat="1" applyFont="1" applyFill="1" applyBorder="1"/>
    <xf numFmtId="2" fontId="2" fillId="0" borderId="3" xfId="0" applyNumberFormat="1" applyFont="1" applyFill="1" applyBorder="1"/>
    <xf numFmtId="2" fontId="2" fillId="0" borderId="44" xfId="0" applyNumberFormat="1" applyFont="1" applyFill="1" applyBorder="1"/>
    <xf numFmtId="2" fontId="2" fillId="0" borderId="16" xfId="0" applyNumberFormat="1" applyFont="1" applyFill="1" applyBorder="1"/>
    <xf numFmtId="164" fontId="2" fillId="0" borderId="0" xfId="0" applyNumberFormat="1" applyFont="1"/>
    <xf numFmtId="0" fontId="2" fillId="2" borderId="6" xfId="0" applyFont="1" applyFill="1" applyBorder="1"/>
    <xf numFmtId="0" fontId="2" fillId="0" borderId="23" xfId="0" applyFont="1" applyFill="1" applyBorder="1" applyAlignment="1">
      <alignment horizontal="center" vertical="center"/>
    </xf>
    <xf numFmtId="0" fontId="2" fillId="2" borderId="24" xfId="0" applyFont="1" applyFill="1" applyBorder="1"/>
    <xf numFmtId="0" fontId="2" fillId="2" borderId="25" xfId="0" applyFont="1" applyFill="1" applyBorder="1"/>
    <xf numFmtId="2" fontId="2" fillId="3" borderId="26" xfId="0" applyNumberFormat="1" applyFont="1" applyFill="1" applyBorder="1"/>
    <xf numFmtId="2" fontId="2" fillId="3" borderId="25" xfId="0" applyNumberFormat="1" applyFont="1" applyFill="1" applyBorder="1"/>
    <xf numFmtId="2" fontId="2" fillId="0" borderId="28" xfId="0" applyNumberFormat="1" applyFont="1" applyFill="1" applyBorder="1"/>
    <xf numFmtId="2" fontId="2" fillId="0" borderId="29" xfId="0" applyNumberFormat="1" applyFont="1" applyFill="1" applyBorder="1"/>
    <xf numFmtId="2" fontId="2" fillId="0" borderId="41" xfId="0" applyNumberFormat="1" applyFont="1" applyFill="1" applyBorder="1"/>
    <xf numFmtId="0" fontId="2" fillId="4" borderId="1" xfId="0" applyFont="1" applyFill="1" applyBorder="1" applyAlignment="1"/>
    <xf numFmtId="0" fontId="2" fillId="4" borderId="30" xfId="0" applyFont="1" applyFill="1" applyBorder="1" applyAlignment="1"/>
    <xf numFmtId="2" fontId="2" fillId="0" borderId="0" xfId="0" applyNumberFormat="1" applyFont="1" applyBorder="1"/>
    <xf numFmtId="0" fontId="2" fillId="0" borderId="2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/>
    <xf numFmtId="0" fontId="2" fillId="4" borderId="31" xfId="0" applyFont="1" applyFill="1" applyBorder="1" applyAlignment="1"/>
    <xf numFmtId="0" fontId="2" fillId="0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/>
    <xf numFmtId="0" fontId="2" fillId="2" borderId="34" xfId="0" applyFont="1" applyFill="1" applyBorder="1" applyAlignment="1"/>
    <xf numFmtId="2" fontId="2" fillId="0" borderId="35" xfId="0" applyNumberFormat="1" applyFont="1" applyBorder="1"/>
    <xf numFmtId="2" fontId="2" fillId="0" borderId="35" xfId="0" applyNumberFormat="1" applyFont="1" applyFill="1" applyBorder="1"/>
    <xf numFmtId="2" fontId="2" fillId="0" borderId="36" xfId="0" applyNumberFormat="1" applyFont="1" applyFill="1" applyBorder="1"/>
    <xf numFmtId="2" fontId="2" fillId="0" borderId="42" xfId="0" applyNumberFormat="1" applyFont="1" applyFill="1" applyBorder="1"/>
    <xf numFmtId="0" fontId="2" fillId="0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/>
    <xf numFmtId="0" fontId="2" fillId="2" borderId="31" xfId="0" applyFont="1" applyFill="1" applyBorder="1" applyAlignment="1"/>
    <xf numFmtId="0" fontId="2" fillId="2" borderId="24" xfId="0" applyFont="1" applyFill="1" applyBorder="1" applyAlignment="1"/>
    <xf numFmtId="0" fontId="2" fillId="2" borderId="25" xfId="0" applyFont="1" applyFill="1" applyBorder="1" applyAlignment="1"/>
    <xf numFmtId="2" fontId="2" fillId="0" borderId="28" xfId="0" applyNumberFormat="1" applyFont="1" applyBorder="1"/>
    <xf numFmtId="0" fontId="2" fillId="4" borderId="0" xfId="0" applyFont="1" applyFill="1" applyBorder="1" applyAlignment="1"/>
    <xf numFmtId="0" fontId="2" fillId="4" borderId="13" xfId="0" applyFont="1" applyFill="1" applyBorder="1" applyAlignment="1"/>
    <xf numFmtId="2" fontId="2" fillId="0" borderId="27" xfId="0" applyNumberFormat="1" applyFont="1" applyFill="1" applyBorder="1"/>
    <xf numFmtId="0" fontId="2" fillId="0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/>
    <xf numFmtId="0" fontId="2" fillId="2" borderId="48" xfId="0" applyFont="1" applyFill="1" applyBorder="1" applyAlignment="1"/>
    <xf numFmtId="2" fontId="2" fillId="0" borderId="47" xfId="0" applyNumberFormat="1" applyFont="1" applyBorder="1"/>
    <xf numFmtId="2" fontId="2" fillId="0" borderId="47" xfId="0" applyNumberFormat="1" applyFont="1" applyFill="1" applyBorder="1"/>
    <xf numFmtId="2" fontId="2" fillId="0" borderId="49" xfId="0" applyNumberFormat="1" applyFont="1" applyFill="1" applyBorder="1"/>
    <xf numFmtId="2" fontId="2" fillId="0" borderId="50" xfId="0" applyNumberFormat="1" applyFont="1" applyFill="1" applyBorder="1"/>
    <xf numFmtId="0" fontId="2" fillId="0" borderId="37" xfId="0" applyFont="1" applyBorder="1" applyAlignment="1">
      <alignment horizontal="center" vertical="center" wrapText="1"/>
    </xf>
    <xf numFmtId="0" fontId="2" fillId="4" borderId="38" xfId="0" applyFont="1" applyFill="1" applyBorder="1" applyAlignment="1"/>
    <xf numFmtId="0" fontId="2" fillId="4" borderId="45" xfId="0" applyFont="1" applyFill="1" applyBorder="1" applyAlignment="1"/>
    <xf numFmtId="2" fontId="3" fillId="0" borderId="38" xfId="0" applyNumberFormat="1" applyFont="1" applyBorder="1"/>
    <xf numFmtId="2" fontId="3" fillId="0" borderId="38" xfId="0" applyNumberFormat="1" applyFont="1" applyFill="1" applyBorder="1"/>
    <xf numFmtId="2" fontId="3" fillId="0" borderId="39" xfId="0" applyNumberFormat="1" applyFont="1" applyFill="1" applyBorder="1"/>
    <xf numFmtId="2" fontId="3" fillId="0" borderId="43" xfId="0" applyNumberFormat="1" applyFont="1" applyFill="1" applyBorder="1"/>
    <xf numFmtId="0" fontId="2" fillId="0" borderId="8" xfId="0" applyFont="1" applyFill="1" applyBorder="1" applyAlignment="1"/>
    <xf numFmtId="0" fontId="2" fillId="4" borderId="51" xfId="0" applyFont="1" applyFill="1" applyBorder="1" applyAlignment="1"/>
    <xf numFmtId="2" fontId="2" fillId="0" borderId="52" xfId="0" applyNumberFormat="1" applyFont="1" applyFill="1" applyBorder="1"/>
    <xf numFmtId="166" fontId="2" fillId="0" borderId="0" xfId="0" applyNumberFormat="1" applyFont="1" applyBorder="1" applyAlignment="1"/>
    <xf numFmtId="0" fontId="6" fillId="0" borderId="40" xfId="0" applyFont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6" fillId="0" borderId="10" xfId="0" applyFont="1" applyBorder="1"/>
  </cellXfs>
  <cellStyles count="4">
    <cellStyle name="Normal" xfId="0" builtinId="0"/>
    <cellStyle name="Normal 2" xfId="1"/>
    <cellStyle name="Normal 2 2" xfId="3"/>
    <cellStyle name="Normal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="70" zoomScaleNormal="70" workbookViewId="0">
      <selection activeCell="C15" sqref="C15"/>
    </sheetView>
  </sheetViews>
  <sheetFormatPr defaultColWidth="11.42578125" defaultRowHeight="15" x14ac:dyDescent="0.25"/>
  <cols>
    <col min="1" max="1" width="13.42578125" bestFit="1" customWidth="1"/>
    <col min="3" max="10" width="11.42578125" style="2"/>
  </cols>
  <sheetData>
    <row r="1" spans="1:18" x14ac:dyDescent="0.25">
      <c r="D1" s="5"/>
      <c r="E1" s="5" t="s">
        <v>12</v>
      </c>
      <c r="F1" s="5" t="s">
        <v>10</v>
      </c>
      <c r="G1" s="5" t="s">
        <v>1</v>
      </c>
      <c r="H1" s="5" t="s">
        <v>11</v>
      </c>
      <c r="I1" s="5"/>
    </row>
    <row r="2" spans="1:18" x14ac:dyDescent="0.25">
      <c r="A2" s="4" t="str">
        <f>CONCATENATE(B2,C2,D2)</f>
        <v>2005PeninsularNuc</v>
      </c>
      <c r="B2" s="4" t="s">
        <v>13</v>
      </c>
      <c r="C2" s="5" t="s">
        <v>3</v>
      </c>
      <c r="D2" s="5" t="s">
        <v>4</v>
      </c>
      <c r="F2" s="2">
        <v>55195008</v>
      </c>
      <c r="H2" s="4"/>
      <c r="I2" s="4"/>
      <c r="J2" s="4"/>
      <c r="K2" s="3"/>
      <c r="L2" s="3"/>
      <c r="M2" s="3"/>
      <c r="N2" s="3"/>
      <c r="O2" s="3"/>
      <c r="P2" s="3"/>
      <c r="Q2" s="3"/>
      <c r="R2" s="3"/>
    </row>
    <row r="3" spans="1:18" x14ac:dyDescent="0.25">
      <c r="A3" s="4" t="str">
        <f t="shared" ref="A3:A57" si="0">CONCATENATE(B3,C3,D3)</f>
        <v>2005PeninsularNCoal</v>
      </c>
      <c r="B3" s="4" t="s">
        <v>13</v>
      </c>
      <c r="C3" s="5" t="s">
        <v>3</v>
      </c>
      <c r="D3" s="5" t="s">
        <v>14</v>
      </c>
      <c r="G3" s="2">
        <v>59751241.012751386</v>
      </c>
      <c r="H3" s="4"/>
      <c r="I3" s="4"/>
      <c r="J3" s="4"/>
      <c r="K3" s="3"/>
      <c r="L3" s="3"/>
      <c r="M3" s="3"/>
      <c r="N3" s="3"/>
      <c r="O3" s="3"/>
      <c r="P3" s="3"/>
      <c r="Q3" s="3"/>
      <c r="R3" s="1"/>
    </row>
    <row r="4" spans="1:18" x14ac:dyDescent="0.25">
      <c r="A4" s="4" t="str">
        <f t="shared" si="0"/>
        <v>2005PeninsularICoal</v>
      </c>
      <c r="B4" s="4" t="s">
        <v>13</v>
      </c>
      <c r="C4" s="5" t="s">
        <v>3</v>
      </c>
      <c r="D4" s="5" t="s">
        <v>15</v>
      </c>
      <c r="G4" s="2">
        <v>13555434.24</v>
      </c>
      <c r="H4" s="4"/>
      <c r="I4" s="4"/>
      <c r="J4" s="4"/>
      <c r="K4" s="3"/>
      <c r="L4" s="3"/>
      <c r="M4" s="3"/>
      <c r="N4" s="3"/>
      <c r="O4" s="3"/>
      <c r="P4" s="3"/>
      <c r="Q4" s="3"/>
      <c r="R4" s="1"/>
    </row>
    <row r="5" spans="1:18" x14ac:dyDescent="0.25">
      <c r="A5" s="4" t="str">
        <f t="shared" si="0"/>
        <v>2005PeninsularCCGT</v>
      </c>
      <c r="B5" s="4" t="s">
        <v>13</v>
      </c>
      <c r="C5" s="5" t="s">
        <v>3</v>
      </c>
      <c r="D5" s="5" t="s">
        <v>2</v>
      </c>
      <c r="H5" s="4">
        <v>32860752.089814283</v>
      </c>
      <c r="I5" s="4"/>
      <c r="J5" s="4"/>
      <c r="K5" s="3"/>
      <c r="L5" s="3"/>
      <c r="M5" s="3"/>
      <c r="N5" s="3"/>
      <c r="O5" s="3"/>
      <c r="P5" s="3"/>
      <c r="Q5" s="3"/>
      <c r="R5" s="1"/>
    </row>
    <row r="6" spans="1:18" x14ac:dyDescent="0.25">
      <c r="A6" s="4" t="str">
        <f t="shared" si="0"/>
        <v>2005PeninsularHyd</v>
      </c>
      <c r="B6" s="4" t="s">
        <v>13</v>
      </c>
      <c r="C6" s="5" t="s">
        <v>3</v>
      </c>
      <c r="D6" s="5" t="s">
        <v>6</v>
      </c>
      <c r="E6" s="2">
        <v>14628885.500000013</v>
      </c>
      <c r="H6" s="4"/>
      <c r="I6" s="4"/>
      <c r="J6" s="4"/>
      <c r="K6" s="3"/>
      <c r="L6" s="3"/>
      <c r="M6" s="3"/>
      <c r="N6" s="3"/>
      <c r="O6" s="3"/>
      <c r="P6" s="3"/>
      <c r="Q6" s="3"/>
      <c r="R6" s="1"/>
    </row>
    <row r="7" spans="1:18" x14ac:dyDescent="0.25">
      <c r="A7" s="4" t="str">
        <f t="shared" si="0"/>
        <v>2005PeninsularWind</v>
      </c>
      <c r="B7" s="4" t="s">
        <v>13</v>
      </c>
      <c r="C7" s="5" t="s">
        <v>3</v>
      </c>
      <c r="D7" s="5" t="s">
        <v>0</v>
      </c>
      <c r="E7" s="2">
        <v>21860381.215000004</v>
      </c>
      <c r="H7" s="4"/>
      <c r="I7" s="4"/>
      <c r="J7" s="4"/>
      <c r="K7" s="3"/>
      <c r="L7" s="3"/>
      <c r="M7" s="3"/>
      <c r="N7" s="3"/>
      <c r="O7" s="3"/>
      <c r="P7" s="3"/>
      <c r="Q7" s="3"/>
      <c r="R7" s="6"/>
    </row>
    <row r="8" spans="1:18" x14ac:dyDescent="0.25">
      <c r="A8" s="4" t="str">
        <f t="shared" si="0"/>
        <v>2005PeninsularORSR</v>
      </c>
      <c r="B8" s="4" t="s">
        <v>13</v>
      </c>
      <c r="C8" s="5" t="s">
        <v>3</v>
      </c>
      <c r="D8" s="5" t="s">
        <v>7</v>
      </c>
      <c r="E8" s="2">
        <v>7152926.1424342245</v>
      </c>
      <c r="H8" s="4"/>
      <c r="I8" s="4"/>
      <c r="J8" s="4"/>
      <c r="K8" s="3"/>
      <c r="L8" s="3"/>
      <c r="M8" s="3"/>
      <c r="N8" s="3"/>
      <c r="O8" s="3"/>
      <c r="P8" s="3"/>
      <c r="Q8" s="3"/>
      <c r="R8" s="6"/>
    </row>
    <row r="9" spans="1:18" x14ac:dyDescent="0.25">
      <c r="A9" s="4" t="str">
        <f t="shared" si="0"/>
        <v>2005PeninsularNRSR</v>
      </c>
      <c r="B9" s="4" t="s">
        <v>13</v>
      </c>
      <c r="C9" s="5" t="s">
        <v>3</v>
      </c>
      <c r="D9" s="5" t="s">
        <v>8</v>
      </c>
      <c r="H9" s="4">
        <v>51224976.000000007</v>
      </c>
      <c r="I9" s="4"/>
      <c r="J9" s="4"/>
      <c r="K9" s="3"/>
      <c r="L9" s="3"/>
      <c r="M9" s="3"/>
      <c r="N9" s="3"/>
      <c r="O9" s="3"/>
      <c r="P9" s="3"/>
      <c r="Q9" s="3"/>
      <c r="R9" s="6"/>
    </row>
    <row r="10" spans="1:18" x14ac:dyDescent="0.25">
      <c r="A10" s="4" t="str">
        <f t="shared" si="0"/>
        <v>2005Non_Peninsular_Islas_BalearesICoal</v>
      </c>
      <c r="B10" s="4" t="s">
        <v>13</v>
      </c>
      <c r="C10" s="5" t="s">
        <v>17</v>
      </c>
      <c r="D10" s="5" t="s">
        <v>15</v>
      </c>
      <c r="G10" s="2">
        <v>3556209.5999999992</v>
      </c>
      <c r="H10" s="4"/>
      <c r="I10" s="4"/>
      <c r="J10" s="4"/>
      <c r="K10" s="3"/>
      <c r="L10" s="3"/>
      <c r="M10" s="3"/>
      <c r="N10" s="3"/>
      <c r="O10" s="3"/>
      <c r="P10" s="3"/>
      <c r="Q10" s="3"/>
      <c r="R10" s="6"/>
    </row>
    <row r="11" spans="1:18" x14ac:dyDescent="0.25">
      <c r="A11" s="4" t="str">
        <f t="shared" si="0"/>
        <v>2005Non_Peninsular_Islas_BalearesCCGT</v>
      </c>
      <c r="B11" s="4" t="s">
        <v>13</v>
      </c>
      <c r="C11" s="5" t="s">
        <v>17</v>
      </c>
      <c r="D11" s="5" t="s">
        <v>2</v>
      </c>
      <c r="H11" s="4">
        <v>2286246.3999999985</v>
      </c>
      <c r="I11" s="4"/>
      <c r="J11" s="4"/>
      <c r="K11" s="3"/>
      <c r="L11" s="3"/>
      <c r="M11" s="3"/>
      <c r="N11" s="3"/>
      <c r="O11" s="3"/>
      <c r="P11" s="3"/>
      <c r="Q11" s="3"/>
      <c r="R11" s="6"/>
    </row>
    <row r="12" spans="1:18" x14ac:dyDescent="0.25">
      <c r="A12" s="4" t="str">
        <f t="shared" si="0"/>
        <v>2005Non_Peninsular_Islas_BalearesWind</v>
      </c>
      <c r="B12" s="4" t="s">
        <v>13</v>
      </c>
      <c r="C12" s="5" t="s">
        <v>17</v>
      </c>
      <c r="D12" s="5" t="s">
        <v>0</v>
      </c>
      <c r="E12" s="2">
        <v>11000</v>
      </c>
      <c r="H12" s="4"/>
      <c r="I12" s="4"/>
      <c r="J12" s="4"/>
      <c r="K12" s="3"/>
      <c r="L12" s="3"/>
      <c r="M12" s="3"/>
      <c r="N12" s="3"/>
      <c r="O12" s="3"/>
      <c r="P12" s="3"/>
      <c r="Q12" s="3"/>
      <c r="R12" s="6"/>
    </row>
    <row r="13" spans="1:18" x14ac:dyDescent="0.25">
      <c r="A13" s="4" t="str">
        <f t="shared" si="0"/>
        <v>2005Non_Peninsular_Islas_BalearesORSR</v>
      </c>
      <c r="B13" s="4" t="s">
        <v>13</v>
      </c>
      <c r="C13" s="5" t="s">
        <v>17</v>
      </c>
      <c r="D13" s="5" t="s">
        <v>7</v>
      </c>
      <c r="E13" s="2">
        <v>142000</v>
      </c>
      <c r="H13" s="4"/>
      <c r="I13" s="4"/>
      <c r="J13" s="4"/>
      <c r="K13" s="3"/>
      <c r="L13" s="3"/>
      <c r="M13" s="3"/>
      <c r="N13" s="3"/>
      <c r="O13" s="3"/>
      <c r="P13" s="3"/>
      <c r="Q13" s="3"/>
      <c r="R13" s="6"/>
    </row>
    <row r="14" spans="1:18" x14ac:dyDescent="0.25">
      <c r="A14" s="4" t="str">
        <f t="shared" si="0"/>
        <v>2005Non_Peninsular_Islas_BalearesNRSR</v>
      </c>
      <c r="B14" s="4" t="s">
        <v>13</v>
      </c>
      <c r="C14" s="5" t="s">
        <v>17</v>
      </c>
      <c r="D14" s="5" t="s">
        <v>8</v>
      </c>
      <c r="H14" s="3">
        <v>38544.000000000007</v>
      </c>
      <c r="I14" s="3"/>
      <c r="J14" s="3"/>
      <c r="K14" s="3"/>
      <c r="L14" s="3"/>
      <c r="M14" s="3"/>
      <c r="N14" s="3"/>
      <c r="O14" s="3"/>
      <c r="P14" s="3"/>
      <c r="Q14" s="3"/>
      <c r="R14" s="6"/>
    </row>
    <row r="15" spans="1:18" x14ac:dyDescent="0.25">
      <c r="A15" s="4" t="str">
        <f t="shared" si="0"/>
        <v>2005Non_Peninsular_Islas_CanariasCCGT</v>
      </c>
      <c r="B15" s="4" t="s">
        <v>13</v>
      </c>
      <c r="C15" s="5" t="s">
        <v>18</v>
      </c>
      <c r="D15" s="5" t="s">
        <v>2</v>
      </c>
      <c r="H15" s="3">
        <v>3539810.8799999994</v>
      </c>
      <c r="I15" s="3"/>
      <c r="J15" s="3"/>
      <c r="K15" s="3"/>
      <c r="L15" s="3"/>
      <c r="M15" s="3"/>
      <c r="N15" s="3"/>
      <c r="O15" s="3"/>
      <c r="P15" s="3"/>
      <c r="Q15" s="3"/>
      <c r="R15" s="6"/>
    </row>
    <row r="16" spans="1:18" x14ac:dyDescent="0.25">
      <c r="A16" s="4" t="str">
        <f t="shared" si="0"/>
        <v>2005Non_Peninsular_Islas_CanariasF-G</v>
      </c>
      <c r="B16" s="4" t="s">
        <v>13</v>
      </c>
      <c r="C16" s="5" t="s">
        <v>18</v>
      </c>
      <c r="D16" s="5" t="s">
        <v>5</v>
      </c>
      <c r="H16" s="3">
        <v>4598408.3199999938</v>
      </c>
      <c r="I16" s="3"/>
      <c r="J16" s="3"/>
      <c r="K16" s="3"/>
      <c r="L16" s="3"/>
      <c r="M16" s="3"/>
      <c r="N16" s="3"/>
      <c r="O16" s="3"/>
      <c r="P16" s="3"/>
      <c r="Q16" s="3"/>
      <c r="R16" s="6"/>
    </row>
    <row r="17" spans="1:18" x14ac:dyDescent="0.25">
      <c r="A17" s="4" t="str">
        <f t="shared" si="0"/>
        <v>2005Non_Peninsular_Islas_CanariasWind</v>
      </c>
      <c r="B17" s="4" t="s">
        <v>13</v>
      </c>
      <c r="C17" s="5" t="s">
        <v>18</v>
      </c>
      <c r="D17" s="5" t="s">
        <v>0</v>
      </c>
      <c r="E17" s="2">
        <v>318000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6"/>
    </row>
    <row r="18" spans="1:18" x14ac:dyDescent="0.25">
      <c r="A18" s="4" t="str">
        <f t="shared" si="0"/>
        <v>2005Non_Peninsular_Islas_CanariasNRSR</v>
      </c>
      <c r="B18" s="4" t="s">
        <v>13</v>
      </c>
      <c r="C18" s="5" t="s">
        <v>18</v>
      </c>
      <c r="D18" s="5" t="s">
        <v>8</v>
      </c>
      <c r="H18" s="3">
        <v>508780.79999999987</v>
      </c>
      <c r="I18" s="3"/>
      <c r="J18" s="3"/>
      <c r="K18" s="3"/>
      <c r="L18" s="3"/>
      <c r="M18" s="3"/>
      <c r="N18" s="3"/>
      <c r="O18" s="3"/>
      <c r="P18" s="3"/>
      <c r="Q18" s="3"/>
      <c r="R18" s="6"/>
    </row>
    <row r="19" spans="1:18" x14ac:dyDescent="0.25">
      <c r="A19" s="4" t="str">
        <f t="shared" si="0"/>
        <v>2005Non_Peninsular_CeutaF-G</v>
      </c>
      <c r="B19" s="4" t="s">
        <v>13</v>
      </c>
      <c r="C19" s="5" t="s">
        <v>19</v>
      </c>
      <c r="D19" s="5" t="s">
        <v>5</v>
      </c>
      <c r="H19" s="3">
        <v>201999.99999999991</v>
      </c>
      <c r="I19" s="3"/>
      <c r="J19" s="3"/>
      <c r="K19" s="3"/>
      <c r="L19" s="3"/>
      <c r="M19" s="3"/>
      <c r="N19" s="3"/>
      <c r="O19" s="3"/>
      <c r="P19" s="3"/>
      <c r="Q19" s="3"/>
      <c r="R19" s="6"/>
    </row>
    <row r="20" spans="1:18" x14ac:dyDescent="0.25">
      <c r="A20" s="4" t="str">
        <f t="shared" si="0"/>
        <v>2005Non_Peninsular_MelillaF-G</v>
      </c>
      <c r="B20" s="4" t="s">
        <v>13</v>
      </c>
      <c r="C20" s="5" t="s">
        <v>20</v>
      </c>
      <c r="D20" s="5" t="s">
        <v>5</v>
      </c>
      <c r="E20" s="5"/>
      <c r="F20" s="5"/>
      <c r="G20" s="5"/>
      <c r="H20" s="4">
        <v>166999.99999999991</v>
      </c>
      <c r="I20" s="4"/>
      <c r="J20" s="4"/>
      <c r="K20" s="4"/>
      <c r="L20" s="4"/>
      <c r="M20" s="4"/>
      <c r="N20" s="4"/>
      <c r="O20" s="4"/>
      <c r="P20" s="3"/>
      <c r="Q20" s="3"/>
      <c r="R20" s="6"/>
    </row>
    <row r="21" spans="1:18" x14ac:dyDescent="0.25">
      <c r="A21" s="4" t="str">
        <f t="shared" si="0"/>
        <v>2005Non_Peninsular_MelillaORSR</v>
      </c>
      <c r="B21" s="4" t="s">
        <v>13</v>
      </c>
      <c r="C21" s="5" t="s">
        <v>20</v>
      </c>
      <c r="D21" s="5" t="s">
        <v>7</v>
      </c>
      <c r="E21" s="2">
        <v>6000</v>
      </c>
      <c r="H21" s="4"/>
      <c r="I21" s="4"/>
      <c r="J21" s="4"/>
      <c r="K21" s="3"/>
      <c r="L21" s="3"/>
      <c r="M21" s="3"/>
      <c r="N21" s="3"/>
      <c r="O21" s="3"/>
      <c r="P21" s="3"/>
      <c r="Q21" s="3"/>
      <c r="R21" s="6"/>
    </row>
    <row r="22" spans="1:18" x14ac:dyDescent="0.25">
      <c r="A22" s="4" t="str">
        <f t="shared" si="0"/>
        <v/>
      </c>
      <c r="B22" s="4"/>
      <c r="C22" s="5"/>
      <c r="D22" s="5"/>
      <c r="H22" s="4"/>
      <c r="I22" s="4"/>
      <c r="J22" s="4"/>
      <c r="K22" s="3"/>
      <c r="L22" s="3"/>
      <c r="M22" s="3"/>
      <c r="N22" s="3"/>
      <c r="O22" s="3"/>
      <c r="P22" s="3"/>
      <c r="Q22" s="3"/>
      <c r="R22" s="6"/>
    </row>
    <row r="23" spans="1:18" x14ac:dyDescent="0.25">
      <c r="A23" s="4" t="str">
        <f t="shared" si="0"/>
        <v/>
      </c>
      <c r="B23" s="4"/>
      <c r="C23" s="5"/>
      <c r="D23" s="5"/>
      <c r="H23" s="4"/>
      <c r="I23" s="4"/>
      <c r="J23" s="4"/>
      <c r="K23" s="3"/>
      <c r="L23" s="3"/>
      <c r="M23" s="3"/>
      <c r="N23" s="3"/>
      <c r="O23" s="3"/>
      <c r="P23" s="3"/>
      <c r="Q23" s="3"/>
      <c r="R23" s="6"/>
    </row>
    <row r="24" spans="1:18" x14ac:dyDescent="0.25">
      <c r="A24" s="4" t="str">
        <f t="shared" si="0"/>
        <v/>
      </c>
      <c r="B24" s="4"/>
      <c r="C24" s="5"/>
      <c r="D24" s="5"/>
      <c r="H24" s="4"/>
      <c r="I24" s="4"/>
      <c r="J24" s="4"/>
      <c r="K24" s="3"/>
      <c r="L24" s="3"/>
      <c r="M24" s="3"/>
      <c r="N24" s="3"/>
      <c r="O24" s="3"/>
      <c r="P24" s="3"/>
      <c r="Q24" s="3"/>
      <c r="R24" s="6"/>
    </row>
    <row r="25" spans="1:18" x14ac:dyDescent="0.25">
      <c r="A25" s="4" t="str">
        <f t="shared" si="0"/>
        <v/>
      </c>
      <c r="B25" s="4"/>
      <c r="C25" s="5"/>
      <c r="D25" s="5"/>
      <c r="H25" s="4"/>
      <c r="I25" s="4"/>
      <c r="J25" s="4"/>
      <c r="K25" s="3"/>
      <c r="L25" s="3"/>
      <c r="M25" s="3"/>
      <c r="N25" s="3"/>
      <c r="O25" s="3"/>
      <c r="P25" s="3"/>
      <c r="Q25" s="3"/>
      <c r="R25" s="6"/>
    </row>
    <row r="26" spans="1:18" x14ac:dyDescent="0.25">
      <c r="A26" s="4" t="str">
        <f t="shared" si="0"/>
        <v/>
      </c>
      <c r="B26" s="4"/>
      <c r="C26" s="5"/>
      <c r="D26" s="5"/>
      <c r="H26" s="4"/>
      <c r="I26" s="4"/>
      <c r="J26" s="4"/>
      <c r="K26" s="3"/>
      <c r="L26" s="3"/>
      <c r="M26" s="3"/>
      <c r="N26" s="3"/>
      <c r="O26" s="3"/>
      <c r="P26" s="3"/>
      <c r="Q26" s="3"/>
      <c r="R26" s="6"/>
    </row>
    <row r="27" spans="1:18" x14ac:dyDescent="0.25">
      <c r="A27" s="4" t="str">
        <f t="shared" si="0"/>
        <v/>
      </c>
      <c r="B27" s="4"/>
      <c r="C27" s="5"/>
      <c r="D27" s="5"/>
      <c r="H27" s="4"/>
      <c r="I27" s="4"/>
      <c r="J27" s="4"/>
      <c r="K27" s="3"/>
      <c r="L27" s="3"/>
      <c r="M27" s="3"/>
      <c r="N27" s="3"/>
      <c r="O27" s="3"/>
      <c r="P27" s="3"/>
      <c r="Q27" s="3"/>
      <c r="R27" s="3"/>
    </row>
    <row r="28" spans="1:18" x14ac:dyDescent="0.25">
      <c r="A28" s="4" t="str">
        <f t="shared" si="0"/>
        <v/>
      </c>
      <c r="B28" s="4"/>
      <c r="C28" s="5"/>
      <c r="D28" s="5"/>
      <c r="H28" s="4"/>
      <c r="I28" s="4"/>
      <c r="J28" s="4"/>
      <c r="K28" s="3"/>
      <c r="L28" s="3"/>
      <c r="M28" s="3"/>
      <c r="N28" s="3"/>
      <c r="O28" s="3"/>
      <c r="P28" s="3"/>
      <c r="Q28" s="3"/>
      <c r="R28" s="3"/>
    </row>
    <row r="29" spans="1:18" x14ac:dyDescent="0.25">
      <c r="A29" s="4" t="str">
        <f t="shared" si="0"/>
        <v/>
      </c>
      <c r="B29" s="4"/>
      <c r="C29" s="5"/>
      <c r="D29" s="5"/>
      <c r="H29" s="4"/>
      <c r="I29" s="4"/>
      <c r="J29" s="4"/>
      <c r="K29" s="3"/>
      <c r="L29" s="3"/>
      <c r="M29" s="3"/>
      <c r="N29" s="3"/>
      <c r="O29" s="3"/>
      <c r="P29" s="3"/>
      <c r="Q29" s="3"/>
      <c r="R29" s="3"/>
    </row>
    <row r="30" spans="1:18" x14ac:dyDescent="0.25">
      <c r="A30" s="4" t="str">
        <f t="shared" si="0"/>
        <v/>
      </c>
      <c r="B30" s="4"/>
      <c r="C30" s="5"/>
      <c r="D30" s="5"/>
      <c r="H30" s="4"/>
      <c r="I30" s="4"/>
      <c r="J30" s="4"/>
      <c r="K30" s="3"/>
      <c r="L30" s="3"/>
      <c r="M30" s="3"/>
      <c r="N30" s="3"/>
      <c r="O30" s="3"/>
      <c r="P30" s="3"/>
      <c r="Q30" s="3"/>
      <c r="R30" s="3"/>
    </row>
    <row r="31" spans="1:18" x14ac:dyDescent="0.25">
      <c r="A31" s="4" t="str">
        <f t="shared" si="0"/>
        <v/>
      </c>
      <c r="B31" s="4"/>
      <c r="C31" s="5"/>
      <c r="D31" s="5"/>
      <c r="H31" s="4"/>
      <c r="I31" s="4"/>
      <c r="J31" s="4"/>
      <c r="K31" s="3"/>
      <c r="L31" s="3"/>
      <c r="M31" s="3"/>
      <c r="N31" s="3"/>
      <c r="O31" s="3"/>
      <c r="P31" s="3"/>
      <c r="Q31" s="3"/>
      <c r="R31" s="3"/>
    </row>
    <row r="32" spans="1:18" x14ac:dyDescent="0.25">
      <c r="A32" s="4" t="str">
        <f t="shared" si="0"/>
        <v/>
      </c>
      <c r="B32" s="4"/>
      <c r="C32" s="5"/>
      <c r="D32" s="5"/>
      <c r="H32" s="4"/>
      <c r="I32" s="4"/>
      <c r="J32" s="4"/>
      <c r="K32" s="3"/>
      <c r="L32" s="3"/>
      <c r="M32" s="3"/>
      <c r="N32" s="3"/>
      <c r="O32" s="3"/>
      <c r="P32" s="3"/>
      <c r="Q32" s="3"/>
      <c r="R32" s="3"/>
    </row>
    <row r="33" spans="1:18" x14ac:dyDescent="0.25">
      <c r="A33" s="4" t="str">
        <f t="shared" si="0"/>
        <v/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A34" s="4" t="str">
        <f t="shared" si="0"/>
        <v/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4" t="str">
        <f t="shared" si="0"/>
        <v/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5">
      <c r="A36" s="4" t="str">
        <f t="shared" si="0"/>
        <v/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5">
      <c r="A37" s="4" t="str">
        <f t="shared" si="0"/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5">
      <c r="A38" s="4" t="str">
        <f t="shared" si="0"/>
        <v/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5">
      <c r="A39" s="4" t="str">
        <f t="shared" si="0"/>
        <v/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5">
      <c r="A40" s="4" t="str">
        <f t="shared" si="0"/>
        <v/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5">
      <c r="A41" s="4" t="str">
        <f t="shared" si="0"/>
        <v/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5">
      <c r="A42" s="4" t="str">
        <f t="shared" si="0"/>
        <v/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5">
      <c r="A43" s="4" t="str">
        <f t="shared" si="0"/>
        <v/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5">
      <c r="A44" s="4" t="str">
        <f t="shared" si="0"/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 x14ac:dyDescent="0.25">
      <c r="A45" s="4" t="str">
        <f t="shared" si="0"/>
        <v/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 x14ac:dyDescent="0.25">
      <c r="A46" s="4" t="str">
        <f t="shared" si="0"/>
        <v/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5">
      <c r="A47" s="4" t="str">
        <f t="shared" si="0"/>
        <v/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5">
      <c r="A48" s="4" t="str">
        <f t="shared" si="0"/>
        <v/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x14ac:dyDescent="0.25">
      <c r="A49" s="4" t="str">
        <f t="shared" si="0"/>
        <v/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x14ac:dyDescent="0.25">
      <c r="A50" s="4" t="str">
        <f t="shared" si="0"/>
        <v/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 x14ac:dyDescent="0.25">
      <c r="A51" s="4" t="str">
        <f t="shared" si="0"/>
        <v/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 x14ac:dyDescent="0.25">
      <c r="A52" s="4" t="str">
        <f t="shared" si="0"/>
        <v/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x14ac:dyDescent="0.25">
      <c r="A53" s="4" t="str">
        <f t="shared" si="0"/>
        <v/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x14ac:dyDescent="0.25">
      <c r="A54" s="4" t="str">
        <f t="shared" si="0"/>
        <v/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x14ac:dyDescent="0.25">
      <c r="A55" s="4" t="str">
        <f t="shared" si="0"/>
        <v/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 x14ac:dyDescent="0.25">
      <c r="A56" s="4" t="str">
        <f t="shared" si="0"/>
        <v/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 x14ac:dyDescent="0.25">
      <c r="A57" s="4" t="str">
        <f t="shared" si="0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workbookViewId="0">
      <selection activeCell="D13" sqref="D13"/>
    </sheetView>
  </sheetViews>
  <sheetFormatPr defaultColWidth="11.42578125" defaultRowHeight="15" x14ac:dyDescent="0.25"/>
  <sheetData>
    <row r="2" spans="2:10" x14ac:dyDescent="0.25">
      <c r="F2" s="5" t="s">
        <v>12</v>
      </c>
      <c r="G2" s="5" t="s">
        <v>10</v>
      </c>
      <c r="H2" s="5" t="s">
        <v>1</v>
      </c>
      <c r="I2" s="5" t="s">
        <v>11</v>
      </c>
      <c r="J2" s="2" t="s">
        <v>16</v>
      </c>
    </row>
    <row r="3" spans="2:10" x14ac:dyDescent="0.25">
      <c r="B3" s="4"/>
      <c r="C3" s="4" t="s">
        <v>13</v>
      </c>
      <c r="D3" s="4" t="s">
        <v>3</v>
      </c>
      <c r="E3" s="4" t="s">
        <v>4</v>
      </c>
      <c r="F3">
        <f>IFERROR(VLOOKUP(CONCATENATE($C3,$D3,$E3),Output_auxiliar!$A:$J,5,FALSE),)</f>
        <v>0</v>
      </c>
      <c r="G3" s="3">
        <f>IFERROR(VLOOKUP(CONCATENATE($C3,$D3,$E3),Output_auxiliar!$A:$J,6,FALSE),)</f>
        <v>55195008</v>
      </c>
      <c r="H3" s="3">
        <f>IFERROR(VLOOKUP(CONCATENATE($C3,$D3,$E3),Output_auxiliar!$A:$J,7,FALSE),)</f>
        <v>0</v>
      </c>
      <c r="I3" s="3">
        <f>IFERROR(VLOOKUP(CONCATENATE($C3,$D3,$E3),Output_auxiliar!$A:$J,8,FALSE),)</f>
        <v>0</v>
      </c>
      <c r="J3" s="3">
        <f>IFERROR(VLOOKUP(CONCATENATE($C3,$D3,$E3),Output_auxiliar!$A:$J,9,FALSE),)</f>
        <v>0</v>
      </c>
    </row>
    <row r="4" spans="2:10" x14ac:dyDescent="0.25">
      <c r="B4" s="4"/>
      <c r="C4" s="4" t="s">
        <v>13</v>
      </c>
      <c r="D4" s="4" t="s">
        <v>3</v>
      </c>
      <c r="E4" s="4" t="s">
        <v>14</v>
      </c>
      <c r="F4" s="3">
        <f>IFERROR(VLOOKUP(CONCATENATE($C4,$D4,$E4),Output_auxiliar!$A:$J,5,FALSE),)</f>
        <v>0</v>
      </c>
      <c r="G4" s="3">
        <f>IFERROR(VLOOKUP(CONCATENATE($C4,$D4,$E4),Output_auxiliar!$A:$J,6,FALSE),)</f>
        <v>0</v>
      </c>
      <c r="H4" s="3">
        <f>IFERROR(VLOOKUP(CONCATENATE($C4,$D4,$E4),Output_auxiliar!$A:$J,7,FALSE),)</f>
        <v>59751241.012751386</v>
      </c>
      <c r="I4" s="3">
        <f>IFERROR(VLOOKUP(CONCATENATE($C4,$D4,$E4),Output_auxiliar!$A:$J,8,FALSE),)</f>
        <v>0</v>
      </c>
      <c r="J4" s="3">
        <f>IFERROR(VLOOKUP(CONCATENATE($C4,$D4,$E4),Output_auxiliar!$A:$J,9,FALSE),)</f>
        <v>0</v>
      </c>
    </row>
    <row r="5" spans="2:10" x14ac:dyDescent="0.25">
      <c r="B5" s="4"/>
      <c r="C5" s="4" t="s">
        <v>13</v>
      </c>
      <c r="D5" s="4" t="s">
        <v>3</v>
      </c>
      <c r="E5" s="4" t="s">
        <v>15</v>
      </c>
      <c r="F5" s="3">
        <f>IFERROR(VLOOKUP(CONCATENATE($C5,$D5,$E5),Output_auxiliar!$A:$J,5,FALSE),)</f>
        <v>0</v>
      </c>
      <c r="G5" s="3">
        <f>IFERROR(VLOOKUP(CONCATENATE($C5,$D5,$E5),Output_auxiliar!$A:$J,6,FALSE),)</f>
        <v>0</v>
      </c>
      <c r="H5" s="3">
        <f>IFERROR(VLOOKUP(CONCATENATE($C5,$D5,$E5),Output_auxiliar!$A:$J,7,FALSE),)</f>
        <v>13555434.24</v>
      </c>
      <c r="I5" s="3">
        <f>IFERROR(VLOOKUP(CONCATENATE($C5,$D5,$E5),Output_auxiliar!$A:$J,8,FALSE),)</f>
        <v>0</v>
      </c>
      <c r="J5" s="3">
        <f>IFERROR(VLOOKUP(CONCATENATE($C5,$D5,$E5),Output_auxiliar!$A:$J,9,FALSE),)</f>
        <v>0</v>
      </c>
    </row>
    <row r="6" spans="2:10" x14ac:dyDescent="0.25">
      <c r="B6" s="4"/>
      <c r="C6" s="4" t="s">
        <v>13</v>
      </c>
      <c r="D6" s="4" t="s">
        <v>3</v>
      </c>
      <c r="E6" s="4" t="s">
        <v>2</v>
      </c>
      <c r="F6" s="3">
        <f>IFERROR(VLOOKUP(CONCATENATE($C6,$D6,$E6),Output_auxiliar!$A:$J,5,FALSE),)</f>
        <v>0</v>
      </c>
      <c r="G6" s="3">
        <f>IFERROR(VLOOKUP(CONCATENATE($C6,$D6,$E6),Output_auxiliar!$A:$J,6,FALSE),)</f>
        <v>0</v>
      </c>
      <c r="H6" s="3">
        <f>IFERROR(VLOOKUP(CONCATENATE($C6,$D6,$E6),Output_auxiliar!$A:$J,7,FALSE),)</f>
        <v>0</v>
      </c>
      <c r="I6" s="3">
        <f>IFERROR(VLOOKUP(CONCATENATE($C6,$D6,$E6),Output_auxiliar!$A:$J,8,FALSE),)</f>
        <v>32860752.089814283</v>
      </c>
      <c r="J6" s="3">
        <f>IFERROR(VLOOKUP(CONCATENATE($C6,$D6,$E6),Output_auxiliar!$A:$J,9,FALSE),)</f>
        <v>0</v>
      </c>
    </row>
    <row r="7" spans="2:10" x14ac:dyDescent="0.25">
      <c r="B7" s="4"/>
      <c r="C7" s="4" t="s">
        <v>13</v>
      </c>
      <c r="D7" s="4" t="s">
        <v>3</v>
      </c>
      <c r="E7" s="3" t="s">
        <v>5</v>
      </c>
      <c r="F7" s="3">
        <f>IFERROR(VLOOKUP(CONCATENATE($C7,$D7,$E7),Output_auxiliar!$A:$J,5,FALSE),)</f>
        <v>0</v>
      </c>
      <c r="G7" s="3">
        <f>IFERROR(VLOOKUP(CONCATENATE($C7,$D7,$E7),Output_auxiliar!$A:$J,6,FALSE),)</f>
        <v>0</v>
      </c>
      <c r="H7" s="3">
        <f>IFERROR(VLOOKUP(CONCATENATE($C7,$D7,$E7),Output_auxiliar!$A:$J,7,FALSE),)</f>
        <v>0</v>
      </c>
      <c r="I7" s="3">
        <f>IFERROR(VLOOKUP(CONCATENATE($C7,$D7,$E7),Output_auxiliar!$A:$J,8,FALSE),)</f>
        <v>0</v>
      </c>
      <c r="J7" s="3">
        <f>IFERROR(VLOOKUP(CONCATENATE($C7,$D7,$E7),Output_auxiliar!$A:$J,9,FALSE),)</f>
        <v>0</v>
      </c>
    </row>
    <row r="8" spans="2:10" x14ac:dyDescent="0.25">
      <c r="B8" s="4"/>
      <c r="C8" s="4" t="s">
        <v>13</v>
      </c>
      <c r="D8" s="4" t="s">
        <v>3</v>
      </c>
      <c r="E8" s="4" t="s">
        <v>6</v>
      </c>
      <c r="F8" s="3">
        <f>IFERROR(VLOOKUP(CONCATENATE($C8,$D8,$E8),Output_auxiliar!$A:$J,5,FALSE),)</f>
        <v>14628885.500000013</v>
      </c>
      <c r="G8" s="3">
        <f>IFERROR(VLOOKUP(CONCATENATE($C8,$D8,$E8),Output_auxiliar!$A:$J,6,FALSE),)</f>
        <v>0</v>
      </c>
      <c r="H8" s="3">
        <f>IFERROR(VLOOKUP(CONCATENATE($C8,$D8,$E8),Output_auxiliar!$A:$J,7,FALSE),)</f>
        <v>0</v>
      </c>
      <c r="I8" s="3">
        <f>IFERROR(VLOOKUP(CONCATENATE($C8,$D8,$E8),Output_auxiliar!$A:$J,8,FALSE),)</f>
        <v>0</v>
      </c>
      <c r="J8" s="3">
        <f>IFERROR(VLOOKUP(CONCATENATE($C8,$D8,$E8),Output_auxiliar!$A:$J,9,FALSE),)</f>
        <v>0</v>
      </c>
    </row>
    <row r="9" spans="2:10" x14ac:dyDescent="0.25">
      <c r="B9" s="4"/>
      <c r="C9" s="4" t="s">
        <v>13</v>
      </c>
      <c r="D9" s="4" t="s">
        <v>3</v>
      </c>
      <c r="E9" s="4" t="s">
        <v>0</v>
      </c>
      <c r="F9" s="3">
        <f>IFERROR(VLOOKUP(CONCATENATE($C9,$D9,$E9),Output_auxiliar!$A:$J,5,FALSE),)</f>
        <v>21860381.215000004</v>
      </c>
      <c r="G9" s="3">
        <f>IFERROR(VLOOKUP(CONCATENATE($C9,$D9,$E9),Output_auxiliar!$A:$J,6,FALSE),)</f>
        <v>0</v>
      </c>
      <c r="H9" s="3">
        <f>IFERROR(VLOOKUP(CONCATENATE($C9,$D9,$E9),Output_auxiliar!$A:$J,7,FALSE),)</f>
        <v>0</v>
      </c>
      <c r="I9" s="3">
        <f>IFERROR(VLOOKUP(CONCATENATE($C9,$D9,$E9),Output_auxiliar!$A:$J,8,FALSE),)</f>
        <v>0</v>
      </c>
      <c r="J9" s="3">
        <f>IFERROR(VLOOKUP(CONCATENATE($C9,$D9,$E9),Output_auxiliar!$A:$J,9,FALSE),)</f>
        <v>0</v>
      </c>
    </row>
    <row r="10" spans="2:10" x14ac:dyDescent="0.25">
      <c r="B10" s="4"/>
      <c r="C10" s="4" t="s">
        <v>13</v>
      </c>
      <c r="D10" s="4" t="s">
        <v>3</v>
      </c>
      <c r="E10" s="4" t="s">
        <v>7</v>
      </c>
      <c r="F10" s="3">
        <f>IFERROR(VLOOKUP(CONCATENATE($C10,$D10,$E10),Output_auxiliar!$A:$J,5,FALSE),)</f>
        <v>7152926.1424342245</v>
      </c>
      <c r="G10" s="3">
        <f>IFERROR(VLOOKUP(CONCATENATE($C10,$D10,$E10),Output_auxiliar!$A:$J,6,FALSE),)</f>
        <v>0</v>
      </c>
      <c r="H10" s="3">
        <f>IFERROR(VLOOKUP(CONCATENATE($C10,$D10,$E10),Output_auxiliar!$A:$J,7,FALSE),)</f>
        <v>0</v>
      </c>
      <c r="I10" s="3">
        <f>IFERROR(VLOOKUP(CONCATENATE($C10,$D10,$E10),Output_auxiliar!$A:$J,8,FALSE),)</f>
        <v>0</v>
      </c>
      <c r="J10" s="3">
        <f>IFERROR(VLOOKUP(CONCATENATE($C10,$D10,$E10),Output_auxiliar!$A:$J,9,FALSE),)</f>
        <v>0</v>
      </c>
    </row>
    <row r="11" spans="2:10" x14ac:dyDescent="0.25">
      <c r="B11" s="4"/>
      <c r="C11" s="4" t="s">
        <v>13</v>
      </c>
      <c r="D11" s="4" t="s">
        <v>3</v>
      </c>
      <c r="E11" s="4" t="s">
        <v>8</v>
      </c>
      <c r="F11" s="3">
        <f>IFERROR(VLOOKUP(CONCATENATE($C11,$D11,$E11),Output_auxiliar!$A:$J,5,FALSE),)</f>
        <v>0</v>
      </c>
      <c r="G11" s="3">
        <f>IFERROR(VLOOKUP(CONCATENATE($C11,$D11,$E11),Output_auxiliar!$A:$J,6,FALSE),)</f>
        <v>0</v>
      </c>
      <c r="H11" s="3">
        <f>IFERROR(VLOOKUP(CONCATENATE($C11,$D11,$E11),Output_auxiliar!$A:$J,7,FALSE),)</f>
        <v>0</v>
      </c>
      <c r="I11" s="3">
        <f>IFERROR(VLOOKUP(CONCATENATE($C11,$D11,$E11),Output_auxiliar!$A:$J,8,FALSE),)</f>
        <v>51224976.000000007</v>
      </c>
      <c r="J11" s="3">
        <f>IFERROR(VLOOKUP(CONCATENATE($C11,$D11,$E11),Output_auxiliar!$A:$J,9,FALSE),)</f>
        <v>0</v>
      </c>
    </row>
    <row r="12" spans="2:10" x14ac:dyDescent="0.25">
      <c r="B12" s="4"/>
      <c r="C12" s="4" t="s">
        <v>13</v>
      </c>
      <c r="D12" s="4" t="s">
        <v>3</v>
      </c>
      <c r="E12" s="4" t="s">
        <v>9</v>
      </c>
      <c r="F12" s="3">
        <f>IFERROR(VLOOKUP(CONCATENATE($C12,$D12,$E12),Output_auxiliar!$A:$J,5,FALSE),)</f>
        <v>0</v>
      </c>
      <c r="G12" s="3">
        <f>IFERROR(VLOOKUP(CONCATENATE($C12,$D12,$E12),Output_auxiliar!$A:$J,6,FALSE),)</f>
        <v>0</v>
      </c>
      <c r="H12" s="3">
        <f>IFERROR(VLOOKUP(CONCATENATE($C12,$D12,$E12),Output_auxiliar!$A:$J,7,FALSE),)</f>
        <v>0</v>
      </c>
      <c r="I12" s="3">
        <f>IFERROR(VLOOKUP(CONCATENATE($C12,$D12,$E12),Output_auxiliar!$A:$J,8,FALSE),)</f>
        <v>0</v>
      </c>
      <c r="J12" s="3">
        <f>IFERROR(VLOOKUP(CONCATENATE($C12,$D12,$E12),Output_auxiliar!$A:$J,9,FALSE),)</f>
        <v>0</v>
      </c>
    </row>
    <row r="13" spans="2:10" x14ac:dyDescent="0.25">
      <c r="B13" s="3"/>
      <c r="C13" s="4" t="s">
        <v>13</v>
      </c>
      <c r="D13" s="4" t="s">
        <v>17</v>
      </c>
      <c r="E13" s="4" t="s">
        <v>4</v>
      </c>
      <c r="F13" s="3">
        <f>IFERROR(VLOOKUP(CONCATENATE($C13,$D13,$E13),Output_auxiliar!$A:$J,5,FALSE),)</f>
        <v>0</v>
      </c>
      <c r="G13" s="3">
        <f>IFERROR(VLOOKUP(CONCATENATE($C13,$D13,$E13),Output_auxiliar!$A:$J,6,FALSE),)</f>
        <v>0</v>
      </c>
      <c r="H13" s="3">
        <f>IFERROR(VLOOKUP(CONCATENATE($C13,$D13,$E13),Output_auxiliar!$A:$J,7,FALSE),)</f>
        <v>0</v>
      </c>
      <c r="I13" s="3">
        <f>IFERROR(VLOOKUP(CONCATENATE($C13,$D13,$E13),Output_auxiliar!$A:$J,8,FALSE),)</f>
        <v>0</v>
      </c>
      <c r="J13" s="3">
        <f>IFERROR(VLOOKUP(CONCATENATE($C13,$D13,$E13),Output_auxiliar!$A:$J,9,FALSE),)</f>
        <v>0</v>
      </c>
    </row>
    <row r="14" spans="2:10" x14ac:dyDescent="0.25">
      <c r="B14" s="3"/>
      <c r="C14" s="4" t="s">
        <v>13</v>
      </c>
      <c r="D14" s="4" t="s">
        <v>17</v>
      </c>
      <c r="E14" s="4" t="s">
        <v>14</v>
      </c>
      <c r="F14" s="3">
        <f>IFERROR(VLOOKUP(CONCATENATE($C14,$D14,$E14),Output_auxiliar!$A:$J,5,FALSE),)</f>
        <v>0</v>
      </c>
      <c r="G14" s="3">
        <f>IFERROR(VLOOKUP(CONCATENATE($C14,$D14,$E14),Output_auxiliar!$A:$J,6,FALSE),)</f>
        <v>0</v>
      </c>
      <c r="H14" s="3">
        <f>IFERROR(VLOOKUP(CONCATENATE($C14,$D14,$E14),Output_auxiliar!$A:$J,7,FALSE),)</f>
        <v>0</v>
      </c>
      <c r="I14" s="3">
        <f>IFERROR(VLOOKUP(CONCATENATE($C14,$D14,$E14),Output_auxiliar!$A:$J,8,FALSE),)</f>
        <v>0</v>
      </c>
      <c r="J14" s="3">
        <f>IFERROR(VLOOKUP(CONCATENATE($C14,$D14,$E14),Output_auxiliar!$A:$J,9,FALSE),)</f>
        <v>0</v>
      </c>
    </row>
    <row r="15" spans="2:10" x14ac:dyDescent="0.25">
      <c r="B15" s="3"/>
      <c r="C15" s="4" t="s">
        <v>13</v>
      </c>
      <c r="D15" s="4" t="s">
        <v>17</v>
      </c>
      <c r="E15" s="4" t="s">
        <v>15</v>
      </c>
      <c r="F15" s="3">
        <f>IFERROR(VLOOKUP(CONCATENATE($C15,$D15,$E15),Output_auxiliar!$A:$J,5,FALSE),)</f>
        <v>0</v>
      </c>
      <c r="G15" s="3">
        <f>IFERROR(VLOOKUP(CONCATENATE($C15,$D15,$E15),Output_auxiliar!$A:$J,6,FALSE),)</f>
        <v>0</v>
      </c>
      <c r="H15" s="3">
        <f>IFERROR(VLOOKUP(CONCATENATE($C15,$D15,$E15),Output_auxiliar!$A:$J,7,FALSE),)</f>
        <v>3556209.5999999992</v>
      </c>
      <c r="I15" s="3">
        <f>IFERROR(VLOOKUP(CONCATENATE($C15,$D15,$E15),Output_auxiliar!$A:$J,8,FALSE),)</f>
        <v>0</v>
      </c>
      <c r="J15" s="3">
        <f>IFERROR(VLOOKUP(CONCATENATE($C15,$D15,$E15),Output_auxiliar!$A:$J,9,FALSE),)</f>
        <v>0</v>
      </c>
    </row>
    <row r="16" spans="2:10" x14ac:dyDescent="0.25">
      <c r="B16" s="3"/>
      <c r="C16" s="4" t="s">
        <v>13</v>
      </c>
      <c r="D16" s="4" t="s">
        <v>17</v>
      </c>
      <c r="E16" s="4" t="s">
        <v>2</v>
      </c>
      <c r="F16" s="3">
        <f>IFERROR(VLOOKUP(CONCATENATE($C16,$D16,$E16),Output_auxiliar!$A:$J,5,FALSE),)</f>
        <v>0</v>
      </c>
      <c r="G16" s="3">
        <f>IFERROR(VLOOKUP(CONCATENATE($C16,$D16,$E16),Output_auxiliar!$A:$J,6,FALSE),)</f>
        <v>0</v>
      </c>
      <c r="H16" s="3">
        <f>IFERROR(VLOOKUP(CONCATENATE($C16,$D16,$E16),Output_auxiliar!$A:$J,7,FALSE),)</f>
        <v>0</v>
      </c>
      <c r="I16" s="3">
        <f>IFERROR(VLOOKUP(CONCATENATE($C16,$D16,$E16),Output_auxiliar!$A:$J,8,FALSE),)</f>
        <v>2286246.3999999985</v>
      </c>
      <c r="J16" s="3">
        <f>IFERROR(VLOOKUP(CONCATENATE($C16,$D16,$E16),Output_auxiliar!$A:$J,9,FALSE),)</f>
        <v>0</v>
      </c>
    </row>
    <row r="17" spans="2:10" x14ac:dyDescent="0.25">
      <c r="B17" s="3"/>
      <c r="C17" s="4" t="s">
        <v>13</v>
      </c>
      <c r="D17" s="4" t="s">
        <v>17</v>
      </c>
      <c r="E17" s="3" t="s">
        <v>5</v>
      </c>
      <c r="F17" s="3">
        <f>IFERROR(VLOOKUP(CONCATENATE($C17,$D17,$E17),Output_auxiliar!$A:$J,5,FALSE),)</f>
        <v>0</v>
      </c>
      <c r="G17" s="3">
        <f>IFERROR(VLOOKUP(CONCATENATE($C17,$D17,$E17),Output_auxiliar!$A:$J,6,FALSE),)</f>
        <v>0</v>
      </c>
      <c r="H17" s="3">
        <f>IFERROR(VLOOKUP(CONCATENATE($C17,$D17,$E17),Output_auxiliar!$A:$J,7,FALSE),)</f>
        <v>0</v>
      </c>
      <c r="I17" s="3">
        <f>IFERROR(VLOOKUP(CONCATENATE($C17,$D17,$E17),Output_auxiliar!$A:$J,8,FALSE),)</f>
        <v>0</v>
      </c>
      <c r="J17" s="3">
        <f>IFERROR(VLOOKUP(CONCATENATE($C17,$D17,$E17),Output_auxiliar!$A:$J,9,FALSE),)</f>
        <v>0</v>
      </c>
    </row>
    <row r="18" spans="2:10" x14ac:dyDescent="0.25">
      <c r="B18" s="3"/>
      <c r="C18" s="4" t="s">
        <v>13</v>
      </c>
      <c r="D18" s="4" t="s">
        <v>17</v>
      </c>
      <c r="E18" s="4" t="s">
        <v>6</v>
      </c>
      <c r="F18" s="3">
        <f>IFERROR(VLOOKUP(CONCATENATE($C18,$D18,$E18),Output_auxiliar!$A:$J,5,FALSE),)</f>
        <v>0</v>
      </c>
      <c r="G18" s="3">
        <f>IFERROR(VLOOKUP(CONCATENATE($C18,$D18,$E18),Output_auxiliar!$A:$J,6,FALSE),)</f>
        <v>0</v>
      </c>
      <c r="H18" s="3">
        <f>IFERROR(VLOOKUP(CONCATENATE($C18,$D18,$E18),Output_auxiliar!$A:$J,7,FALSE),)</f>
        <v>0</v>
      </c>
      <c r="I18" s="3">
        <f>IFERROR(VLOOKUP(CONCATENATE($C18,$D18,$E18),Output_auxiliar!$A:$J,8,FALSE),)</f>
        <v>0</v>
      </c>
      <c r="J18" s="3">
        <f>IFERROR(VLOOKUP(CONCATENATE($C18,$D18,$E18),Output_auxiliar!$A:$J,9,FALSE),)</f>
        <v>0</v>
      </c>
    </row>
    <row r="19" spans="2:10" x14ac:dyDescent="0.25">
      <c r="C19" s="4" t="s">
        <v>13</v>
      </c>
      <c r="D19" s="4" t="s">
        <v>17</v>
      </c>
      <c r="E19" s="4" t="s">
        <v>0</v>
      </c>
      <c r="F19" s="3">
        <f>IFERROR(VLOOKUP(CONCATENATE($C19,$D19,$E19),Output_auxiliar!$A:$J,5,FALSE),)</f>
        <v>11000</v>
      </c>
      <c r="G19" s="3">
        <f>IFERROR(VLOOKUP(CONCATENATE($C19,$D19,$E19),Output_auxiliar!$A:$J,6,FALSE),)</f>
        <v>0</v>
      </c>
      <c r="H19" s="3">
        <f>IFERROR(VLOOKUP(CONCATENATE($C19,$D19,$E19),Output_auxiliar!$A:$J,7,FALSE),)</f>
        <v>0</v>
      </c>
      <c r="I19" s="3">
        <f>IFERROR(VLOOKUP(CONCATENATE($C19,$D19,$E19),Output_auxiliar!$A:$J,8,FALSE),)</f>
        <v>0</v>
      </c>
      <c r="J19" s="3">
        <f>IFERROR(VLOOKUP(CONCATENATE($C19,$D19,$E19),Output_auxiliar!$A:$J,9,FALSE),)</f>
        <v>0</v>
      </c>
    </row>
    <row r="20" spans="2:10" x14ac:dyDescent="0.25">
      <c r="C20" s="4" t="s">
        <v>13</v>
      </c>
      <c r="D20" s="4" t="s">
        <v>17</v>
      </c>
      <c r="E20" s="4" t="s">
        <v>7</v>
      </c>
      <c r="F20" s="3">
        <f>IFERROR(VLOOKUP(CONCATENATE($C20,$D20,$E20),Output_auxiliar!$A:$J,5,FALSE),)</f>
        <v>142000</v>
      </c>
      <c r="G20" s="3">
        <f>IFERROR(VLOOKUP(CONCATENATE($C20,$D20,$E20),Output_auxiliar!$A:$J,6,FALSE),)</f>
        <v>0</v>
      </c>
      <c r="H20" s="3">
        <f>IFERROR(VLOOKUP(CONCATENATE($C20,$D20,$E20),Output_auxiliar!$A:$J,7,FALSE),)</f>
        <v>0</v>
      </c>
      <c r="I20" s="3">
        <f>IFERROR(VLOOKUP(CONCATENATE($C20,$D20,$E20),Output_auxiliar!$A:$J,8,FALSE),)</f>
        <v>0</v>
      </c>
      <c r="J20" s="3">
        <f>IFERROR(VLOOKUP(CONCATENATE($C20,$D20,$E20),Output_auxiliar!$A:$J,9,FALSE),)</f>
        <v>0</v>
      </c>
    </row>
    <row r="21" spans="2:10" x14ac:dyDescent="0.25">
      <c r="C21" s="4" t="s">
        <v>13</v>
      </c>
      <c r="D21" s="4" t="s">
        <v>17</v>
      </c>
      <c r="E21" s="4" t="s">
        <v>8</v>
      </c>
      <c r="F21" s="3">
        <f>IFERROR(VLOOKUP(CONCATENATE($C21,$D21,$E21),Output_auxiliar!$A:$J,5,FALSE),)</f>
        <v>0</v>
      </c>
      <c r="G21" s="3">
        <f>IFERROR(VLOOKUP(CONCATENATE($C21,$D21,$E21),Output_auxiliar!$A:$J,6,FALSE),)</f>
        <v>0</v>
      </c>
      <c r="H21" s="3">
        <f>IFERROR(VLOOKUP(CONCATENATE($C21,$D21,$E21),Output_auxiliar!$A:$J,7,FALSE),)</f>
        <v>0</v>
      </c>
      <c r="I21" s="3">
        <f>IFERROR(VLOOKUP(CONCATENATE($C21,$D21,$E21),Output_auxiliar!$A:$J,8,FALSE),)</f>
        <v>38544.000000000007</v>
      </c>
      <c r="J21" s="3">
        <f>IFERROR(VLOOKUP(CONCATENATE($C21,$D21,$E21),Output_auxiliar!$A:$J,9,FALSE),)</f>
        <v>0</v>
      </c>
    </row>
    <row r="22" spans="2:10" x14ac:dyDescent="0.25">
      <c r="C22" s="4" t="s">
        <v>13</v>
      </c>
      <c r="D22" s="4" t="s">
        <v>17</v>
      </c>
      <c r="E22" s="4" t="s">
        <v>9</v>
      </c>
      <c r="F22" s="3">
        <f>IFERROR(VLOOKUP(CONCATENATE($C22,$D22,$E22),Output_auxiliar!$A:$J,5,FALSE),)</f>
        <v>0</v>
      </c>
      <c r="G22" s="3">
        <f>IFERROR(VLOOKUP(CONCATENATE($C22,$D22,$E22),Output_auxiliar!$A:$J,6,FALSE),)</f>
        <v>0</v>
      </c>
      <c r="H22" s="3">
        <f>IFERROR(VLOOKUP(CONCATENATE($C22,$D22,$E22),Output_auxiliar!$A:$J,7,FALSE),)</f>
        <v>0</v>
      </c>
      <c r="I22" s="3">
        <f>IFERROR(VLOOKUP(CONCATENATE($C22,$D22,$E22),Output_auxiliar!$A:$J,8,FALSE),)</f>
        <v>0</v>
      </c>
      <c r="J22" s="3">
        <f>IFERROR(VLOOKUP(CONCATENATE($C22,$D22,$E22),Output_auxiliar!$A:$J,9,FALSE),)</f>
        <v>0</v>
      </c>
    </row>
    <row r="23" spans="2:10" x14ac:dyDescent="0.25">
      <c r="C23" s="4" t="s">
        <v>13</v>
      </c>
      <c r="D23" s="4" t="s">
        <v>18</v>
      </c>
      <c r="E23" s="4" t="s">
        <v>4</v>
      </c>
      <c r="F23" s="3">
        <f>IFERROR(VLOOKUP(CONCATENATE($C23,$D23,$E23),Output_auxiliar!$A:$J,5,FALSE),)</f>
        <v>0</v>
      </c>
      <c r="G23" s="3">
        <f>IFERROR(VLOOKUP(CONCATENATE($C23,$D23,$E23),Output_auxiliar!$A:$J,6,FALSE),)</f>
        <v>0</v>
      </c>
      <c r="H23" s="3">
        <f>IFERROR(VLOOKUP(CONCATENATE($C23,$D23,$E23),Output_auxiliar!$A:$J,7,FALSE),)</f>
        <v>0</v>
      </c>
      <c r="I23" s="3">
        <f>IFERROR(VLOOKUP(CONCATENATE($C23,$D23,$E23),Output_auxiliar!$A:$J,8,FALSE),)</f>
        <v>0</v>
      </c>
      <c r="J23" s="3">
        <f>IFERROR(VLOOKUP(CONCATENATE($C23,$D23,$E23),Output_auxiliar!$A:$J,9,FALSE),)</f>
        <v>0</v>
      </c>
    </row>
    <row r="24" spans="2:10" x14ac:dyDescent="0.25">
      <c r="C24" s="4" t="s">
        <v>13</v>
      </c>
      <c r="D24" s="4" t="s">
        <v>18</v>
      </c>
      <c r="E24" s="4" t="s">
        <v>14</v>
      </c>
      <c r="F24" s="3">
        <f>IFERROR(VLOOKUP(CONCATENATE($C24,$D24,$E24),Output_auxiliar!$A:$J,5,FALSE),)</f>
        <v>0</v>
      </c>
      <c r="G24" s="3">
        <f>IFERROR(VLOOKUP(CONCATENATE($C24,$D24,$E24),Output_auxiliar!$A:$J,6,FALSE),)</f>
        <v>0</v>
      </c>
      <c r="H24" s="3">
        <f>IFERROR(VLOOKUP(CONCATENATE($C24,$D24,$E24),Output_auxiliar!$A:$J,7,FALSE),)</f>
        <v>0</v>
      </c>
      <c r="I24" s="3">
        <f>IFERROR(VLOOKUP(CONCATENATE($C24,$D24,$E24),Output_auxiliar!$A:$J,8,FALSE),)</f>
        <v>0</v>
      </c>
      <c r="J24" s="3">
        <f>IFERROR(VLOOKUP(CONCATENATE($C24,$D24,$E24),Output_auxiliar!$A:$J,9,FALSE),)</f>
        <v>0</v>
      </c>
    </row>
    <row r="25" spans="2:10" x14ac:dyDescent="0.25">
      <c r="C25" s="4" t="s">
        <v>13</v>
      </c>
      <c r="D25" s="4" t="s">
        <v>18</v>
      </c>
      <c r="E25" s="4" t="s">
        <v>15</v>
      </c>
      <c r="F25" s="3">
        <f>IFERROR(VLOOKUP(CONCATENATE($C25,$D25,$E25),Output_auxiliar!$A:$J,5,FALSE),)</f>
        <v>0</v>
      </c>
      <c r="G25" s="3">
        <f>IFERROR(VLOOKUP(CONCATENATE($C25,$D25,$E25),Output_auxiliar!$A:$J,6,FALSE),)</f>
        <v>0</v>
      </c>
      <c r="H25" s="3">
        <f>IFERROR(VLOOKUP(CONCATENATE($C25,$D25,$E25),Output_auxiliar!$A:$J,7,FALSE),)</f>
        <v>0</v>
      </c>
      <c r="I25" s="3">
        <f>IFERROR(VLOOKUP(CONCATENATE($C25,$D25,$E25),Output_auxiliar!$A:$J,8,FALSE),)</f>
        <v>0</v>
      </c>
      <c r="J25" s="3">
        <f>IFERROR(VLOOKUP(CONCATENATE($C25,$D25,$E25),Output_auxiliar!$A:$J,9,FALSE),)</f>
        <v>0</v>
      </c>
    </row>
    <row r="26" spans="2:10" x14ac:dyDescent="0.25">
      <c r="C26" s="4" t="s">
        <v>13</v>
      </c>
      <c r="D26" s="4" t="s">
        <v>18</v>
      </c>
      <c r="E26" s="4" t="s">
        <v>2</v>
      </c>
      <c r="F26" s="3">
        <f>IFERROR(VLOOKUP(CONCATENATE($C26,$D26,$E26),Output_auxiliar!$A:$J,5,FALSE),)</f>
        <v>0</v>
      </c>
      <c r="G26" s="3">
        <f>IFERROR(VLOOKUP(CONCATENATE($C26,$D26,$E26),Output_auxiliar!$A:$J,6,FALSE),)</f>
        <v>0</v>
      </c>
      <c r="H26" s="3">
        <f>IFERROR(VLOOKUP(CONCATENATE($C26,$D26,$E26),Output_auxiliar!$A:$J,7,FALSE),)</f>
        <v>0</v>
      </c>
      <c r="I26" s="3">
        <f>IFERROR(VLOOKUP(CONCATENATE($C26,$D26,$E26),Output_auxiliar!$A:$J,8,FALSE),)</f>
        <v>3539810.8799999994</v>
      </c>
      <c r="J26" s="3">
        <f>IFERROR(VLOOKUP(CONCATENATE($C26,$D26,$E26),Output_auxiliar!$A:$J,9,FALSE),)</f>
        <v>0</v>
      </c>
    </row>
    <row r="27" spans="2:10" x14ac:dyDescent="0.25">
      <c r="C27" s="4" t="s">
        <v>13</v>
      </c>
      <c r="D27" s="4" t="s">
        <v>18</v>
      </c>
      <c r="E27" s="3" t="s">
        <v>5</v>
      </c>
      <c r="F27" s="3">
        <f>IFERROR(VLOOKUP(CONCATENATE($C27,$D27,$E27),Output_auxiliar!$A:$J,5,FALSE),)</f>
        <v>0</v>
      </c>
      <c r="G27" s="3">
        <f>IFERROR(VLOOKUP(CONCATENATE($C27,$D27,$E27),Output_auxiliar!$A:$J,6,FALSE),)</f>
        <v>0</v>
      </c>
      <c r="H27" s="3">
        <f>IFERROR(VLOOKUP(CONCATENATE($C27,$D27,$E27),Output_auxiliar!$A:$J,7,FALSE),)</f>
        <v>0</v>
      </c>
      <c r="I27" s="3">
        <f>IFERROR(VLOOKUP(CONCATENATE($C27,$D27,$E27),Output_auxiliar!$A:$J,8,FALSE),)</f>
        <v>4598408.3199999938</v>
      </c>
      <c r="J27" s="3">
        <f>IFERROR(VLOOKUP(CONCATENATE($C27,$D27,$E27),Output_auxiliar!$A:$J,9,FALSE),)</f>
        <v>0</v>
      </c>
    </row>
    <row r="28" spans="2:10" x14ac:dyDescent="0.25">
      <c r="C28" s="4" t="s">
        <v>13</v>
      </c>
      <c r="D28" s="4" t="s">
        <v>18</v>
      </c>
      <c r="E28" s="4" t="s">
        <v>6</v>
      </c>
      <c r="F28" s="3">
        <f>IFERROR(VLOOKUP(CONCATENATE($C28,$D28,$E28),Output_auxiliar!$A:$J,5,FALSE),)</f>
        <v>0</v>
      </c>
      <c r="G28" s="3">
        <f>IFERROR(VLOOKUP(CONCATENATE($C28,$D28,$E28),Output_auxiliar!$A:$J,6,FALSE),)</f>
        <v>0</v>
      </c>
      <c r="H28" s="3">
        <f>IFERROR(VLOOKUP(CONCATENATE($C28,$D28,$E28),Output_auxiliar!$A:$J,7,FALSE),)</f>
        <v>0</v>
      </c>
      <c r="I28" s="3">
        <f>IFERROR(VLOOKUP(CONCATENATE($C28,$D28,$E28),Output_auxiliar!$A:$J,8,FALSE),)</f>
        <v>0</v>
      </c>
      <c r="J28" s="3">
        <f>IFERROR(VLOOKUP(CONCATENATE($C28,$D28,$E28),Output_auxiliar!$A:$J,9,FALSE),)</f>
        <v>0</v>
      </c>
    </row>
    <row r="29" spans="2:10" x14ac:dyDescent="0.25">
      <c r="C29" s="4" t="s">
        <v>13</v>
      </c>
      <c r="D29" s="4" t="s">
        <v>18</v>
      </c>
      <c r="E29" s="4" t="s">
        <v>0</v>
      </c>
      <c r="F29" s="3">
        <f>IFERROR(VLOOKUP(CONCATENATE($C29,$D29,$E29),Output_auxiliar!$A:$J,5,FALSE),)</f>
        <v>318000</v>
      </c>
      <c r="G29" s="3">
        <f>IFERROR(VLOOKUP(CONCATENATE($C29,$D29,$E29),Output_auxiliar!$A:$J,6,FALSE),)</f>
        <v>0</v>
      </c>
      <c r="H29" s="3">
        <f>IFERROR(VLOOKUP(CONCATENATE($C29,$D29,$E29),Output_auxiliar!$A:$J,7,FALSE),)</f>
        <v>0</v>
      </c>
      <c r="I29" s="3">
        <f>IFERROR(VLOOKUP(CONCATENATE($C29,$D29,$E29),Output_auxiliar!$A:$J,8,FALSE),)</f>
        <v>0</v>
      </c>
      <c r="J29" s="3">
        <f>IFERROR(VLOOKUP(CONCATENATE($C29,$D29,$E29),Output_auxiliar!$A:$J,9,FALSE),)</f>
        <v>0</v>
      </c>
    </row>
    <row r="30" spans="2:10" x14ac:dyDescent="0.25">
      <c r="C30" s="4" t="s">
        <v>13</v>
      </c>
      <c r="D30" s="4" t="s">
        <v>18</v>
      </c>
      <c r="E30" s="4" t="s">
        <v>7</v>
      </c>
      <c r="F30" s="3">
        <f>IFERROR(VLOOKUP(CONCATENATE($C30,$D30,$E30),Output_auxiliar!$A:$J,5,FALSE),)</f>
        <v>0</v>
      </c>
      <c r="G30" s="3">
        <f>IFERROR(VLOOKUP(CONCATENATE($C30,$D30,$E30),Output_auxiliar!$A:$J,6,FALSE),)</f>
        <v>0</v>
      </c>
      <c r="H30" s="3">
        <f>IFERROR(VLOOKUP(CONCATENATE($C30,$D30,$E30),Output_auxiliar!$A:$J,7,FALSE),)</f>
        <v>0</v>
      </c>
      <c r="I30" s="3">
        <f>IFERROR(VLOOKUP(CONCATENATE($C30,$D30,$E30),Output_auxiliar!$A:$J,8,FALSE),)</f>
        <v>0</v>
      </c>
      <c r="J30" s="3">
        <f>IFERROR(VLOOKUP(CONCATENATE($C30,$D30,$E30),Output_auxiliar!$A:$J,9,FALSE),)</f>
        <v>0</v>
      </c>
    </row>
    <row r="31" spans="2:10" x14ac:dyDescent="0.25">
      <c r="C31" s="4" t="s">
        <v>13</v>
      </c>
      <c r="D31" s="4" t="s">
        <v>18</v>
      </c>
      <c r="E31" s="4" t="s">
        <v>8</v>
      </c>
      <c r="F31" s="3">
        <f>IFERROR(VLOOKUP(CONCATENATE($C31,$D31,$E31),Output_auxiliar!$A:$J,5,FALSE),)</f>
        <v>0</v>
      </c>
      <c r="G31" s="3">
        <f>IFERROR(VLOOKUP(CONCATENATE($C31,$D31,$E31),Output_auxiliar!$A:$J,6,FALSE),)</f>
        <v>0</v>
      </c>
      <c r="H31" s="3">
        <f>IFERROR(VLOOKUP(CONCATENATE($C31,$D31,$E31),Output_auxiliar!$A:$J,7,FALSE),)</f>
        <v>0</v>
      </c>
      <c r="I31" s="3">
        <f>IFERROR(VLOOKUP(CONCATENATE($C31,$D31,$E31),Output_auxiliar!$A:$J,8,FALSE),)</f>
        <v>508780.79999999987</v>
      </c>
      <c r="J31" s="3">
        <f>IFERROR(VLOOKUP(CONCATENATE($C31,$D31,$E31),Output_auxiliar!$A:$J,9,FALSE),)</f>
        <v>0</v>
      </c>
    </row>
    <row r="32" spans="2:10" x14ac:dyDescent="0.25">
      <c r="C32" s="4" t="s">
        <v>13</v>
      </c>
      <c r="D32" s="4" t="s">
        <v>18</v>
      </c>
      <c r="E32" s="4" t="s">
        <v>9</v>
      </c>
      <c r="F32" s="3">
        <f>IFERROR(VLOOKUP(CONCATENATE($C32,$D32,$E32),Output_auxiliar!$A:$J,5,FALSE),)</f>
        <v>0</v>
      </c>
      <c r="G32" s="3">
        <f>IFERROR(VLOOKUP(CONCATENATE($C32,$D32,$E32),Output_auxiliar!$A:$J,6,FALSE),)</f>
        <v>0</v>
      </c>
      <c r="H32" s="3">
        <f>IFERROR(VLOOKUP(CONCATENATE($C32,$D32,$E32),Output_auxiliar!$A:$J,7,FALSE),)</f>
        <v>0</v>
      </c>
      <c r="I32" s="3">
        <f>IFERROR(VLOOKUP(CONCATENATE($C32,$D32,$E32),Output_auxiliar!$A:$J,8,FALSE),)</f>
        <v>0</v>
      </c>
      <c r="J32" s="3">
        <f>IFERROR(VLOOKUP(CONCATENATE($C32,$D32,$E32),Output_auxiliar!$A:$J,9,FALSE),)</f>
        <v>0</v>
      </c>
    </row>
    <row r="33" spans="3:10" x14ac:dyDescent="0.25">
      <c r="C33" s="4" t="s">
        <v>13</v>
      </c>
      <c r="D33" s="4" t="s">
        <v>19</v>
      </c>
      <c r="E33" s="4" t="s">
        <v>4</v>
      </c>
      <c r="F33" s="3">
        <f>IFERROR(VLOOKUP(CONCATENATE($C33,$D33,$E33),Output_auxiliar!$A:$J,5,FALSE),)</f>
        <v>0</v>
      </c>
      <c r="G33" s="3">
        <f>IFERROR(VLOOKUP(CONCATENATE($C33,$D33,$E33),Output_auxiliar!$A:$J,6,FALSE),)</f>
        <v>0</v>
      </c>
      <c r="H33" s="3">
        <f>IFERROR(VLOOKUP(CONCATENATE($C33,$D33,$E33),Output_auxiliar!$A:$J,7,FALSE),)</f>
        <v>0</v>
      </c>
      <c r="I33" s="3">
        <f>IFERROR(VLOOKUP(CONCATENATE($C33,$D33,$E33),Output_auxiliar!$A:$J,8,FALSE),)</f>
        <v>0</v>
      </c>
      <c r="J33" s="3">
        <f>IFERROR(VLOOKUP(CONCATENATE($C33,$D33,$E33),Output_auxiliar!$A:$J,9,FALSE),)</f>
        <v>0</v>
      </c>
    </row>
    <row r="34" spans="3:10" x14ac:dyDescent="0.25">
      <c r="C34" s="4" t="s">
        <v>13</v>
      </c>
      <c r="D34" s="4" t="s">
        <v>19</v>
      </c>
      <c r="E34" s="4" t="s">
        <v>14</v>
      </c>
      <c r="F34" s="3">
        <f>IFERROR(VLOOKUP(CONCATENATE($C34,$D34,$E34),Output_auxiliar!$A:$J,5,FALSE),)</f>
        <v>0</v>
      </c>
      <c r="G34" s="3">
        <f>IFERROR(VLOOKUP(CONCATENATE($C34,$D34,$E34),Output_auxiliar!$A:$J,6,FALSE),)</f>
        <v>0</v>
      </c>
      <c r="H34" s="3">
        <f>IFERROR(VLOOKUP(CONCATENATE($C34,$D34,$E34),Output_auxiliar!$A:$J,7,FALSE),)</f>
        <v>0</v>
      </c>
      <c r="I34" s="3">
        <f>IFERROR(VLOOKUP(CONCATENATE($C34,$D34,$E34),Output_auxiliar!$A:$J,8,FALSE),)</f>
        <v>0</v>
      </c>
      <c r="J34" s="3">
        <f>IFERROR(VLOOKUP(CONCATENATE($C34,$D34,$E34),Output_auxiliar!$A:$J,9,FALSE),)</f>
        <v>0</v>
      </c>
    </row>
    <row r="35" spans="3:10" x14ac:dyDescent="0.25">
      <c r="C35" s="4" t="s">
        <v>13</v>
      </c>
      <c r="D35" s="4" t="s">
        <v>19</v>
      </c>
      <c r="E35" s="4" t="s">
        <v>15</v>
      </c>
      <c r="F35" s="3">
        <f>IFERROR(VLOOKUP(CONCATENATE($C35,$D35,$E35),Output_auxiliar!$A:$J,5,FALSE),)</f>
        <v>0</v>
      </c>
      <c r="G35" s="3">
        <f>IFERROR(VLOOKUP(CONCATENATE($C35,$D35,$E35),Output_auxiliar!$A:$J,6,FALSE),)</f>
        <v>0</v>
      </c>
      <c r="H35" s="3">
        <f>IFERROR(VLOOKUP(CONCATENATE($C35,$D35,$E35),Output_auxiliar!$A:$J,7,FALSE),)</f>
        <v>0</v>
      </c>
      <c r="I35" s="3">
        <f>IFERROR(VLOOKUP(CONCATENATE($C35,$D35,$E35),Output_auxiliar!$A:$J,8,FALSE),)</f>
        <v>0</v>
      </c>
      <c r="J35" s="3">
        <f>IFERROR(VLOOKUP(CONCATENATE($C35,$D35,$E35),Output_auxiliar!$A:$J,9,FALSE),)</f>
        <v>0</v>
      </c>
    </row>
    <row r="36" spans="3:10" x14ac:dyDescent="0.25">
      <c r="C36" s="4" t="s">
        <v>13</v>
      </c>
      <c r="D36" s="4" t="s">
        <v>19</v>
      </c>
      <c r="E36" s="4" t="s">
        <v>2</v>
      </c>
      <c r="F36" s="3">
        <f>IFERROR(VLOOKUP(CONCATENATE($C36,$D36,$E36),Output_auxiliar!$A:$J,5,FALSE),)</f>
        <v>0</v>
      </c>
      <c r="G36" s="3">
        <f>IFERROR(VLOOKUP(CONCATENATE($C36,$D36,$E36),Output_auxiliar!$A:$J,6,FALSE),)</f>
        <v>0</v>
      </c>
      <c r="H36" s="3">
        <f>IFERROR(VLOOKUP(CONCATENATE($C36,$D36,$E36),Output_auxiliar!$A:$J,7,FALSE),)</f>
        <v>0</v>
      </c>
      <c r="I36" s="3">
        <f>IFERROR(VLOOKUP(CONCATENATE($C36,$D36,$E36),Output_auxiliar!$A:$J,8,FALSE),)</f>
        <v>0</v>
      </c>
      <c r="J36" s="3">
        <f>IFERROR(VLOOKUP(CONCATENATE($C36,$D36,$E36),Output_auxiliar!$A:$J,9,FALSE),)</f>
        <v>0</v>
      </c>
    </row>
    <row r="37" spans="3:10" x14ac:dyDescent="0.25">
      <c r="C37" s="4" t="s">
        <v>13</v>
      </c>
      <c r="D37" s="4" t="s">
        <v>19</v>
      </c>
      <c r="E37" s="3" t="s">
        <v>5</v>
      </c>
      <c r="F37" s="3">
        <f>IFERROR(VLOOKUP(CONCATENATE($C37,$D37,$E37),Output_auxiliar!$A:$J,5,FALSE),)</f>
        <v>0</v>
      </c>
      <c r="G37" s="3">
        <f>IFERROR(VLOOKUP(CONCATENATE($C37,$D37,$E37),Output_auxiliar!$A:$J,6,FALSE),)</f>
        <v>0</v>
      </c>
      <c r="H37" s="3">
        <f>IFERROR(VLOOKUP(CONCATENATE($C37,$D37,$E37),Output_auxiliar!$A:$J,7,FALSE),)</f>
        <v>0</v>
      </c>
      <c r="I37" s="3">
        <f>IFERROR(VLOOKUP(CONCATENATE($C37,$D37,$E37),Output_auxiliar!$A:$J,8,FALSE),)</f>
        <v>201999.99999999991</v>
      </c>
      <c r="J37" s="3">
        <f>IFERROR(VLOOKUP(CONCATENATE($C37,$D37,$E37),Output_auxiliar!$A:$J,9,FALSE),)</f>
        <v>0</v>
      </c>
    </row>
    <row r="38" spans="3:10" x14ac:dyDescent="0.25">
      <c r="C38" s="4" t="s">
        <v>13</v>
      </c>
      <c r="D38" s="4" t="s">
        <v>19</v>
      </c>
      <c r="E38" s="4" t="s">
        <v>6</v>
      </c>
      <c r="F38" s="3">
        <f>IFERROR(VLOOKUP(CONCATENATE($C38,$D38,$E38),Output_auxiliar!$A:$J,5,FALSE),)</f>
        <v>0</v>
      </c>
      <c r="G38" s="3">
        <f>IFERROR(VLOOKUP(CONCATENATE($C38,$D38,$E38),Output_auxiliar!$A:$J,6,FALSE),)</f>
        <v>0</v>
      </c>
      <c r="H38" s="3">
        <f>IFERROR(VLOOKUP(CONCATENATE($C38,$D38,$E38),Output_auxiliar!$A:$J,7,FALSE),)</f>
        <v>0</v>
      </c>
      <c r="I38" s="3">
        <f>IFERROR(VLOOKUP(CONCATENATE($C38,$D38,$E38),Output_auxiliar!$A:$J,8,FALSE),)</f>
        <v>0</v>
      </c>
      <c r="J38" s="3">
        <f>IFERROR(VLOOKUP(CONCATENATE($C38,$D38,$E38),Output_auxiliar!$A:$J,9,FALSE),)</f>
        <v>0</v>
      </c>
    </row>
    <row r="39" spans="3:10" x14ac:dyDescent="0.25">
      <c r="C39" s="4" t="s">
        <v>13</v>
      </c>
      <c r="D39" s="4" t="s">
        <v>19</v>
      </c>
      <c r="E39" s="4" t="s">
        <v>0</v>
      </c>
      <c r="F39" s="3">
        <f>IFERROR(VLOOKUP(CONCATENATE($C39,$D39,$E39),Output_auxiliar!$A:$J,5,FALSE),)</f>
        <v>0</v>
      </c>
      <c r="G39" s="3">
        <f>IFERROR(VLOOKUP(CONCATENATE($C39,$D39,$E39),Output_auxiliar!$A:$J,6,FALSE),)</f>
        <v>0</v>
      </c>
      <c r="H39" s="3">
        <f>IFERROR(VLOOKUP(CONCATENATE($C39,$D39,$E39),Output_auxiliar!$A:$J,7,FALSE),)</f>
        <v>0</v>
      </c>
      <c r="I39" s="3">
        <f>IFERROR(VLOOKUP(CONCATENATE($C39,$D39,$E39),Output_auxiliar!$A:$J,8,FALSE),)</f>
        <v>0</v>
      </c>
      <c r="J39" s="3">
        <f>IFERROR(VLOOKUP(CONCATENATE($C39,$D39,$E39),Output_auxiliar!$A:$J,9,FALSE),)</f>
        <v>0</v>
      </c>
    </row>
    <row r="40" spans="3:10" x14ac:dyDescent="0.25">
      <c r="C40" s="4" t="s">
        <v>13</v>
      </c>
      <c r="D40" s="4" t="s">
        <v>19</v>
      </c>
      <c r="E40" s="4" t="s">
        <v>7</v>
      </c>
      <c r="F40" s="3">
        <f>IFERROR(VLOOKUP(CONCATENATE($C40,$D40,$E40),Output_auxiliar!$A:$J,5,FALSE),)</f>
        <v>0</v>
      </c>
      <c r="G40" s="3">
        <f>IFERROR(VLOOKUP(CONCATENATE($C40,$D40,$E40),Output_auxiliar!$A:$J,6,FALSE),)</f>
        <v>0</v>
      </c>
      <c r="H40" s="3">
        <f>IFERROR(VLOOKUP(CONCATENATE($C40,$D40,$E40),Output_auxiliar!$A:$J,7,FALSE),)</f>
        <v>0</v>
      </c>
      <c r="I40" s="3">
        <f>IFERROR(VLOOKUP(CONCATENATE($C40,$D40,$E40),Output_auxiliar!$A:$J,8,FALSE),)</f>
        <v>0</v>
      </c>
      <c r="J40" s="3">
        <f>IFERROR(VLOOKUP(CONCATENATE($C40,$D40,$E40),Output_auxiliar!$A:$J,9,FALSE),)</f>
        <v>0</v>
      </c>
    </row>
    <row r="41" spans="3:10" x14ac:dyDescent="0.25">
      <c r="C41" s="4" t="s">
        <v>13</v>
      </c>
      <c r="D41" s="4" t="s">
        <v>19</v>
      </c>
      <c r="E41" s="4" t="s">
        <v>8</v>
      </c>
      <c r="F41" s="3">
        <f>IFERROR(VLOOKUP(CONCATENATE($C41,$D41,$E41),Output_auxiliar!$A:$J,5,FALSE),)</f>
        <v>0</v>
      </c>
      <c r="G41" s="3">
        <f>IFERROR(VLOOKUP(CONCATENATE($C41,$D41,$E41),Output_auxiliar!$A:$J,6,FALSE),)</f>
        <v>0</v>
      </c>
      <c r="H41" s="3">
        <f>IFERROR(VLOOKUP(CONCATENATE($C41,$D41,$E41),Output_auxiliar!$A:$J,7,FALSE),)</f>
        <v>0</v>
      </c>
      <c r="I41" s="3">
        <f>IFERROR(VLOOKUP(CONCATENATE($C41,$D41,$E41),Output_auxiliar!$A:$J,8,FALSE),)</f>
        <v>0</v>
      </c>
      <c r="J41" s="3">
        <f>IFERROR(VLOOKUP(CONCATENATE($C41,$D41,$E41),Output_auxiliar!$A:$J,9,FALSE),)</f>
        <v>0</v>
      </c>
    </row>
    <row r="42" spans="3:10" x14ac:dyDescent="0.25">
      <c r="C42" s="4" t="s">
        <v>13</v>
      </c>
      <c r="D42" s="4" t="s">
        <v>19</v>
      </c>
      <c r="E42" s="4" t="s">
        <v>9</v>
      </c>
      <c r="F42" s="3">
        <f>IFERROR(VLOOKUP(CONCATENATE($C42,$D42,$E42),Output_auxiliar!$A:$J,5,FALSE),)</f>
        <v>0</v>
      </c>
      <c r="G42" s="3">
        <f>IFERROR(VLOOKUP(CONCATENATE($C42,$D42,$E42),Output_auxiliar!$A:$J,6,FALSE),)</f>
        <v>0</v>
      </c>
      <c r="H42" s="3">
        <f>IFERROR(VLOOKUP(CONCATENATE($C42,$D42,$E42),Output_auxiliar!$A:$J,7,FALSE),)</f>
        <v>0</v>
      </c>
      <c r="I42" s="3">
        <f>IFERROR(VLOOKUP(CONCATENATE($C42,$D42,$E42),Output_auxiliar!$A:$J,8,FALSE),)</f>
        <v>0</v>
      </c>
      <c r="J42" s="3">
        <f>IFERROR(VLOOKUP(CONCATENATE($C42,$D42,$E42),Output_auxiliar!$A:$J,9,FALSE),)</f>
        <v>0</v>
      </c>
    </row>
    <row r="43" spans="3:10" x14ac:dyDescent="0.25">
      <c r="C43" s="4" t="s">
        <v>13</v>
      </c>
      <c r="D43" s="4" t="s">
        <v>20</v>
      </c>
      <c r="E43" s="4" t="s">
        <v>4</v>
      </c>
      <c r="F43" s="3">
        <f>IFERROR(VLOOKUP(CONCATENATE($C43,$D43,$E43),Output_auxiliar!$A:$J,5,FALSE),)</f>
        <v>0</v>
      </c>
      <c r="G43" s="3">
        <f>IFERROR(VLOOKUP(CONCATENATE($C43,$D43,$E43),Output_auxiliar!$A:$J,6,FALSE),)</f>
        <v>0</v>
      </c>
      <c r="H43" s="3">
        <f>IFERROR(VLOOKUP(CONCATENATE($C43,$D43,$E43),Output_auxiliar!$A:$J,7,FALSE),)</f>
        <v>0</v>
      </c>
      <c r="I43" s="3">
        <f>IFERROR(VLOOKUP(CONCATENATE($C43,$D43,$E43),Output_auxiliar!$A:$J,8,FALSE),)</f>
        <v>0</v>
      </c>
      <c r="J43" s="3">
        <f>IFERROR(VLOOKUP(CONCATENATE($C43,$D43,$E43),Output_auxiliar!$A:$J,9,FALSE),)</f>
        <v>0</v>
      </c>
    </row>
    <row r="44" spans="3:10" x14ac:dyDescent="0.25">
      <c r="C44" s="4" t="s">
        <v>13</v>
      </c>
      <c r="D44" s="4" t="s">
        <v>20</v>
      </c>
      <c r="E44" s="4" t="s">
        <v>14</v>
      </c>
      <c r="F44" s="3">
        <f>IFERROR(VLOOKUP(CONCATENATE($C44,$D44,$E44),Output_auxiliar!$A:$J,5,FALSE),)</f>
        <v>0</v>
      </c>
      <c r="G44" s="3">
        <f>IFERROR(VLOOKUP(CONCATENATE($C44,$D44,$E44),Output_auxiliar!$A:$J,6,FALSE),)</f>
        <v>0</v>
      </c>
      <c r="H44" s="3">
        <f>IFERROR(VLOOKUP(CONCATENATE($C44,$D44,$E44),Output_auxiliar!$A:$J,7,FALSE),)</f>
        <v>0</v>
      </c>
      <c r="I44" s="3">
        <f>IFERROR(VLOOKUP(CONCATENATE($C44,$D44,$E44),Output_auxiliar!$A:$J,8,FALSE),)</f>
        <v>0</v>
      </c>
      <c r="J44" s="3">
        <f>IFERROR(VLOOKUP(CONCATENATE($C44,$D44,$E44),Output_auxiliar!$A:$J,9,FALSE),)</f>
        <v>0</v>
      </c>
    </row>
    <row r="45" spans="3:10" x14ac:dyDescent="0.25">
      <c r="C45" s="4" t="s">
        <v>13</v>
      </c>
      <c r="D45" s="4" t="s">
        <v>20</v>
      </c>
      <c r="E45" s="4" t="s">
        <v>15</v>
      </c>
      <c r="F45" s="3">
        <f>IFERROR(VLOOKUP(CONCATENATE($C45,$D45,$E45),Output_auxiliar!$A:$J,5,FALSE),)</f>
        <v>0</v>
      </c>
      <c r="G45" s="3">
        <f>IFERROR(VLOOKUP(CONCATENATE($C45,$D45,$E45),Output_auxiliar!$A:$J,6,FALSE),)</f>
        <v>0</v>
      </c>
      <c r="H45" s="3">
        <f>IFERROR(VLOOKUP(CONCATENATE($C45,$D45,$E45),Output_auxiliar!$A:$J,7,FALSE),)</f>
        <v>0</v>
      </c>
      <c r="I45" s="3">
        <f>IFERROR(VLOOKUP(CONCATENATE($C45,$D45,$E45),Output_auxiliar!$A:$J,8,FALSE),)</f>
        <v>0</v>
      </c>
      <c r="J45" s="3">
        <f>IFERROR(VLOOKUP(CONCATENATE($C45,$D45,$E45),Output_auxiliar!$A:$J,9,FALSE),)</f>
        <v>0</v>
      </c>
    </row>
    <row r="46" spans="3:10" x14ac:dyDescent="0.25">
      <c r="C46" s="4" t="s">
        <v>13</v>
      </c>
      <c r="D46" s="4" t="s">
        <v>20</v>
      </c>
      <c r="E46" s="4" t="s">
        <v>2</v>
      </c>
      <c r="F46" s="3">
        <f>IFERROR(VLOOKUP(CONCATENATE($C46,$D46,$E46),Output_auxiliar!$A:$J,5,FALSE),)</f>
        <v>0</v>
      </c>
      <c r="G46" s="3">
        <f>IFERROR(VLOOKUP(CONCATENATE($C46,$D46,$E46),Output_auxiliar!$A:$J,6,FALSE),)</f>
        <v>0</v>
      </c>
      <c r="H46" s="3">
        <f>IFERROR(VLOOKUP(CONCATENATE($C46,$D46,$E46),Output_auxiliar!$A:$J,7,FALSE),)</f>
        <v>0</v>
      </c>
      <c r="I46" s="3">
        <f>IFERROR(VLOOKUP(CONCATENATE($C46,$D46,$E46),Output_auxiliar!$A:$J,8,FALSE),)</f>
        <v>0</v>
      </c>
      <c r="J46" s="3">
        <f>IFERROR(VLOOKUP(CONCATENATE($C46,$D46,$E46),Output_auxiliar!$A:$J,9,FALSE),)</f>
        <v>0</v>
      </c>
    </row>
    <row r="47" spans="3:10" x14ac:dyDescent="0.25">
      <c r="C47" s="4" t="s">
        <v>13</v>
      </c>
      <c r="D47" s="4" t="s">
        <v>20</v>
      </c>
      <c r="E47" s="3" t="s">
        <v>5</v>
      </c>
      <c r="F47" s="3">
        <f>IFERROR(VLOOKUP(CONCATENATE($C47,$D47,$E47),Output_auxiliar!$A:$J,5,FALSE),)</f>
        <v>0</v>
      </c>
      <c r="G47" s="3">
        <f>IFERROR(VLOOKUP(CONCATENATE($C47,$D47,$E47),Output_auxiliar!$A:$J,6,FALSE),)</f>
        <v>0</v>
      </c>
      <c r="H47" s="3">
        <f>IFERROR(VLOOKUP(CONCATENATE($C47,$D47,$E47),Output_auxiliar!$A:$J,7,FALSE),)</f>
        <v>0</v>
      </c>
      <c r="I47" s="3">
        <f>IFERROR(VLOOKUP(CONCATENATE($C47,$D47,$E47),Output_auxiliar!$A:$J,8,FALSE),)</f>
        <v>166999.99999999991</v>
      </c>
      <c r="J47" s="3">
        <f>IFERROR(VLOOKUP(CONCATENATE($C47,$D47,$E47),Output_auxiliar!$A:$J,9,FALSE),)</f>
        <v>0</v>
      </c>
    </row>
    <row r="48" spans="3:10" x14ac:dyDescent="0.25">
      <c r="C48" s="4" t="s">
        <v>13</v>
      </c>
      <c r="D48" s="4" t="s">
        <v>20</v>
      </c>
      <c r="E48" s="4" t="s">
        <v>6</v>
      </c>
      <c r="F48" s="3">
        <f>IFERROR(VLOOKUP(CONCATENATE($C48,$D48,$E48),Output_auxiliar!$A:$J,5,FALSE),)</f>
        <v>0</v>
      </c>
      <c r="G48" s="3">
        <f>IFERROR(VLOOKUP(CONCATENATE($C48,$D48,$E48),Output_auxiliar!$A:$J,6,FALSE),)</f>
        <v>0</v>
      </c>
      <c r="H48" s="3">
        <f>IFERROR(VLOOKUP(CONCATENATE($C48,$D48,$E48),Output_auxiliar!$A:$J,7,FALSE),)</f>
        <v>0</v>
      </c>
      <c r="I48" s="3">
        <f>IFERROR(VLOOKUP(CONCATENATE($C48,$D48,$E48),Output_auxiliar!$A:$J,8,FALSE),)</f>
        <v>0</v>
      </c>
      <c r="J48" s="3">
        <f>IFERROR(VLOOKUP(CONCATENATE($C48,$D48,$E48),Output_auxiliar!$A:$J,9,FALSE),)</f>
        <v>0</v>
      </c>
    </row>
    <row r="49" spans="3:10" x14ac:dyDescent="0.25">
      <c r="C49" s="4" t="s">
        <v>13</v>
      </c>
      <c r="D49" s="4" t="s">
        <v>20</v>
      </c>
      <c r="E49" s="4" t="s">
        <v>0</v>
      </c>
      <c r="F49" s="3">
        <f>IFERROR(VLOOKUP(CONCATENATE($C49,$D49,$E49),Output_auxiliar!$A:$J,5,FALSE),)</f>
        <v>0</v>
      </c>
      <c r="G49" s="3">
        <f>IFERROR(VLOOKUP(CONCATENATE($C49,$D49,$E49),Output_auxiliar!$A:$J,6,FALSE),)</f>
        <v>0</v>
      </c>
      <c r="H49" s="3">
        <f>IFERROR(VLOOKUP(CONCATENATE($C49,$D49,$E49),Output_auxiliar!$A:$J,7,FALSE),)</f>
        <v>0</v>
      </c>
      <c r="I49" s="3">
        <f>IFERROR(VLOOKUP(CONCATENATE($C49,$D49,$E49),Output_auxiliar!$A:$J,8,FALSE),)</f>
        <v>0</v>
      </c>
      <c r="J49" s="3">
        <f>IFERROR(VLOOKUP(CONCATENATE($C49,$D49,$E49),Output_auxiliar!$A:$J,9,FALSE),)</f>
        <v>0</v>
      </c>
    </row>
    <row r="50" spans="3:10" x14ac:dyDescent="0.25">
      <c r="C50" s="4" t="s">
        <v>13</v>
      </c>
      <c r="D50" s="4" t="s">
        <v>20</v>
      </c>
      <c r="E50" s="4" t="s">
        <v>7</v>
      </c>
      <c r="F50" s="3">
        <f>IFERROR(VLOOKUP(CONCATENATE($C50,$D50,$E50),Output_auxiliar!$A:$J,5,FALSE),)</f>
        <v>6000</v>
      </c>
      <c r="G50" s="3">
        <f>IFERROR(VLOOKUP(CONCATENATE($C50,$D50,$E50),Output_auxiliar!$A:$J,6,FALSE),)</f>
        <v>0</v>
      </c>
      <c r="H50" s="3">
        <f>IFERROR(VLOOKUP(CONCATENATE($C50,$D50,$E50),Output_auxiliar!$A:$J,7,FALSE),)</f>
        <v>0</v>
      </c>
      <c r="I50" s="3">
        <f>IFERROR(VLOOKUP(CONCATENATE($C50,$D50,$E50),Output_auxiliar!$A:$J,8,FALSE),)</f>
        <v>0</v>
      </c>
      <c r="J50" s="3">
        <f>IFERROR(VLOOKUP(CONCATENATE($C50,$D50,$E50),Output_auxiliar!$A:$J,9,FALSE),)</f>
        <v>0</v>
      </c>
    </row>
    <row r="51" spans="3:10" x14ac:dyDescent="0.25">
      <c r="C51" s="4" t="s">
        <v>13</v>
      </c>
      <c r="D51" s="4" t="s">
        <v>20</v>
      </c>
      <c r="E51" s="4" t="s">
        <v>8</v>
      </c>
      <c r="F51" s="3">
        <f>IFERROR(VLOOKUP(CONCATENATE($C51,$D51,$E51),Output_auxiliar!$A:$J,5,FALSE),)</f>
        <v>0</v>
      </c>
      <c r="G51" s="3">
        <f>IFERROR(VLOOKUP(CONCATENATE($C51,$D51,$E51),Output_auxiliar!$A:$J,6,FALSE),)</f>
        <v>0</v>
      </c>
      <c r="H51" s="3">
        <f>IFERROR(VLOOKUP(CONCATENATE($C51,$D51,$E51),Output_auxiliar!$A:$J,7,FALSE),)</f>
        <v>0</v>
      </c>
      <c r="I51" s="3">
        <f>IFERROR(VLOOKUP(CONCATENATE($C51,$D51,$E51),Output_auxiliar!$A:$J,8,FALSE),)</f>
        <v>0</v>
      </c>
      <c r="J51" s="3">
        <f>IFERROR(VLOOKUP(CONCATENATE($C51,$D51,$E51),Output_auxiliar!$A:$J,9,FALSE),)</f>
        <v>0</v>
      </c>
    </row>
    <row r="52" spans="3:10" x14ac:dyDescent="0.25">
      <c r="C52" s="4" t="s">
        <v>13</v>
      </c>
      <c r="D52" s="4" t="s">
        <v>20</v>
      </c>
      <c r="E52" s="4" t="s">
        <v>9</v>
      </c>
      <c r="F52" s="3">
        <f>IFERROR(VLOOKUP(CONCATENATE($C52,$D52,$E52),Output_auxiliar!$A:$J,5,FALSE),)</f>
        <v>0</v>
      </c>
      <c r="G52" s="3">
        <f>IFERROR(VLOOKUP(CONCATENATE($C52,$D52,$E52),Output_auxiliar!$A:$J,6,FALSE),)</f>
        <v>0</v>
      </c>
      <c r="H52" s="3">
        <f>IFERROR(VLOOKUP(CONCATENATE($C52,$D52,$E52),Output_auxiliar!$A:$J,7,FALSE),)</f>
        <v>0</v>
      </c>
      <c r="I52" s="3">
        <f>IFERROR(VLOOKUP(CONCATENATE($C52,$D52,$E52),Output_auxiliar!$A:$J,8,FALSE),)</f>
        <v>0</v>
      </c>
      <c r="J52" s="3">
        <f>IFERROR(VLOOKUP(CONCATENATE($C52,$D52,$E52),Output_auxiliar!$A:$J,9,FALSE),)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3"/>
  <sheetViews>
    <sheetView tabSelected="1" zoomScale="85" zoomScaleNormal="85" workbookViewId="0">
      <selection activeCell="D2" sqref="D2:H2"/>
    </sheetView>
  </sheetViews>
  <sheetFormatPr defaultColWidth="11.42578125" defaultRowHeight="12.75" x14ac:dyDescent="0.2"/>
  <cols>
    <col min="1" max="1" width="11.42578125" style="1"/>
    <col min="2" max="2" width="23.140625" style="1" bestFit="1" customWidth="1"/>
    <col min="3" max="3" width="2.140625" style="1" bestFit="1" customWidth="1"/>
    <col min="4" max="4" width="22.7109375" style="1" customWidth="1"/>
    <col min="5" max="19" width="12.7109375" style="1" customWidth="1"/>
    <col min="20" max="21" width="12.7109375" style="1" bestFit="1" customWidth="1"/>
    <col min="22" max="16384" width="11.42578125" style="1"/>
  </cols>
  <sheetData>
    <row r="2" spans="2:21" x14ac:dyDescent="0.2">
      <c r="D2" s="89" t="s">
        <v>49</v>
      </c>
      <c r="E2" s="89"/>
      <c r="F2" s="89"/>
      <c r="G2" s="89"/>
      <c r="H2" s="89"/>
    </row>
    <row r="3" spans="2:21" ht="13.5" thickBot="1" x14ac:dyDescent="0.25">
      <c r="B3" s="8" t="s">
        <v>21</v>
      </c>
    </row>
    <row r="4" spans="2:21" ht="25.5" x14ac:dyDescent="0.2">
      <c r="B4" s="12"/>
      <c r="C4" s="13"/>
      <c r="D4" s="13"/>
      <c r="E4" s="14" t="s">
        <v>22</v>
      </c>
      <c r="F4" s="14"/>
      <c r="G4" s="14"/>
      <c r="H4" s="14"/>
      <c r="I4" s="14"/>
      <c r="J4" s="14"/>
      <c r="K4" s="14"/>
      <c r="L4" s="90" t="s">
        <v>44</v>
      </c>
      <c r="M4" s="91"/>
      <c r="N4" s="15" t="s">
        <v>47</v>
      </c>
      <c r="O4" s="84"/>
      <c r="P4" s="84"/>
      <c r="Q4" s="16" t="s">
        <v>23</v>
      </c>
      <c r="R4" s="13"/>
      <c r="S4" s="17" t="s">
        <v>24</v>
      </c>
      <c r="T4" s="88" t="s">
        <v>25</v>
      </c>
    </row>
    <row r="5" spans="2:21" x14ac:dyDescent="0.2">
      <c r="B5" s="9"/>
      <c r="C5" s="10"/>
      <c r="D5" s="10"/>
      <c r="E5" s="7">
        <v>1</v>
      </c>
      <c r="F5" s="18">
        <v>2</v>
      </c>
      <c r="G5" s="18">
        <v>3</v>
      </c>
      <c r="H5" s="18">
        <v>4</v>
      </c>
      <c r="I5" s="18">
        <v>5</v>
      </c>
      <c r="J5" s="18">
        <v>6</v>
      </c>
      <c r="K5" s="19">
        <v>7</v>
      </c>
      <c r="L5" s="20"/>
      <c r="M5" s="20"/>
      <c r="N5" s="19"/>
      <c r="O5" s="19"/>
      <c r="P5" s="19"/>
      <c r="Q5" s="20"/>
      <c r="R5" s="21"/>
      <c r="S5" s="19"/>
      <c r="T5" s="22"/>
    </row>
    <row r="6" spans="2:21" ht="25.5" x14ac:dyDescent="0.2">
      <c r="B6" s="11"/>
      <c r="C6" s="10"/>
      <c r="D6" s="23"/>
      <c r="E6" s="24" t="s">
        <v>26</v>
      </c>
      <c r="F6" s="24" t="s">
        <v>27</v>
      </c>
      <c r="G6" s="24" t="s">
        <v>28</v>
      </c>
      <c r="H6" s="24" t="s">
        <v>29</v>
      </c>
      <c r="I6" s="24" t="s">
        <v>30</v>
      </c>
      <c r="J6" s="24" t="s">
        <v>31</v>
      </c>
      <c r="K6" s="25" t="s">
        <v>32</v>
      </c>
      <c r="L6" s="26" t="s">
        <v>45</v>
      </c>
      <c r="M6" s="26" t="s">
        <v>46</v>
      </c>
      <c r="N6" s="25" t="s">
        <v>39</v>
      </c>
      <c r="O6" s="25" t="s">
        <v>40</v>
      </c>
      <c r="P6" s="25" t="s">
        <v>41</v>
      </c>
      <c r="Q6" s="26" t="s">
        <v>33</v>
      </c>
      <c r="R6" s="27" t="s">
        <v>34</v>
      </c>
      <c r="S6" s="25" t="s">
        <v>48</v>
      </c>
      <c r="T6" s="28" t="s">
        <v>43</v>
      </c>
    </row>
    <row r="7" spans="2:21" x14ac:dyDescent="0.2">
      <c r="B7" s="9" t="s">
        <v>35</v>
      </c>
      <c r="C7" s="29">
        <v>1</v>
      </c>
      <c r="D7" s="30" t="s">
        <v>26</v>
      </c>
      <c r="E7" s="31">
        <v>396912.00000000006</v>
      </c>
      <c r="F7" s="31">
        <v>242.5</v>
      </c>
      <c r="G7" s="31">
        <v>18083.900000000009</v>
      </c>
      <c r="H7" s="31">
        <v>4974.8999999999996</v>
      </c>
      <c r="I7" s="31">
        <v>1965.8</v>
      </c>
      <c r="J7" s="31">
        <v>6567.9</v>
      </c>
      <c r="K7" s="32">
        <v>97333.199999999983</v>
      </c>
      <c r="L7" s="33">
        <v>0</v>
      </c>
      <c r="M7" s="34">
        <v>0</v>
      </c>
      <c r="N7" s="33">
        <v>0</v>
      </c>
      <c r="O7" s="35">
        <v>0</v>
      </c>
      <c r="P7" s="36">
        <v>0</v>
      </c>
      <c r="Q7" s="33">
        <v>110245.10000000008</v>
      </c>
      <c r="R7" s="34">
        <v>7032.8</v>
      </c>
      <c r="S7" s="34">
        <v>134748.40000000002</v>
      </c>
      <c r="T7" s="37">
        <v>138267.69999999998</v>
      </c>
      <c r="U7" s="38">
        <f>SUM(E7:T7)</f>
        <v>916374.20000000019</v>
      </c>
    </row>
    <row r="8" spans="2:21" x14ac:dyDescent="0.2">
      <c r="B8" s="9"/>
      <c r="C8" s="39">
        <v>2</v>
      </c>
      <c r="D8" s="30" t="s">
        <v>27</v>
      </c>
      <c r="E8" s="31">
        <v>377.60000000000014</v>
      </c>
      <c r="F8" s="31">
        <v>0.1</v>
      </c>
      <c r="G8" s="31">
        <v>0.79999999999991189</v>
      </c>
      <c r="H8" s="31">
        <v>3.899999999999999</v>
      </c>
      <c r="I8" s="31">
        <v>1903.7999999999988</v>
      </c>
      <c r="J8" s="31">
        <v>4.7</v>
      </c>
      <c r="K8" s="32">
        <v>73.500000000000114</v>
      </c>
      <c r="L8" s="33">
        <v>0</v>
      </c>
      <c r="M8" s="34">
        <v>0</v>
      </c>
      <c r="N8" s="33">
        <v>0</v>
      </c>
      <c r="O8" s="33">
        <v>0</v>
      </c>
      <c r="P8" s="34">
        <v>0</v>
      </c>
      <c r="Q8" s="33">
        <v>34.200000000000017</v>
      </c>
      <c r="R8" s="34">
        <v>0</v>
      </c>
      <c r="S8" s="34">
        <v>14.1</v>
      </c>
      <c r="T8" s="37">
        <v>4.7000000000005926</v>
      </c>
      <c r="U8" s="38">
        <f>SUM(E8:T8)</f>
        <v>2417.3999999999992</v>
      </c>
    </row>
    <row r="9" spans="2:21" x14ac:dyDescent="0.2">
      <c r="B9" s="9"/>
      <c r="C9" s="39">
        <v>3</v>
      </c>
      <c r="D9" s="30" t="s">
        <v>28</v>
      </c>
      <c r="E9" s="31">
        <v>6214</v>
      </c>
      <c r="F9" s="31">
        <v>30.1</v>
      </c>
      <c r="G9" s="31">
        <v>5532.7</v>
      </c>
      <c r="H9" s="31">
        <v>28.5</v>
      </c>
      <c r="I9" s="31">
        <v>3072.3999999999996</v>
      </c>
      <c r="J9" s="31">
        <v>6242.5000000000027</v>
      </c>
      <c r="K9" s="32">
        <v>3093.3</v>
      </c>
      <c r="L9" s="33">
        <v>0</v>
      </c>
      <c r="M9" s="34">
        <v>0</v>
      </c>
      <c r="N9" s="33">
        <v>0</v>
      </c>
      <c r="O9" s="33">
        <v>0</v>
      </c>
      <c r="P9" s="34">
        <v>0</v>
      </c>
      <c r="Q9" s="33">
        <v>7723.5</v>
      </c>
      <c r="R9" s="34">
        <v>0</v>
      </c>
      <c r="S9" s="34">
        <v>219.00000000000003</v>
      </c>
      <c r="T9" s="37">
        <v>7483.2000000000035</v>
      </c>
      <c r="U9" s="38">
        <f>SUM(E9:T9)</f>
        <v>39639.200000000004</v>
      </c>
    </row>
    <row r="10" spans="2:21" x14ac:dyDescent="0.2">
      <c r="B10" s="9"/>
      <c r="C10" s="39">
        <v>4</v>
      </c>
      <c r="D10" s="30" t="s">
        <v>29</v>
      </c>
      <c r="E10" s="31">
        <v>2011.3</v>
      </c>
      <c r="F10" s="31">
        <v>0.1</v>
      </c>
      <c r="G10" s="31">
        <v>3.9</v>
      </c>
      <c r="H10" s="31">
        <v>0.6</v>
      </c>
      <c r="I10" s="31">
        <v>3145.7999999999993</v>
      </c>
      <c r="J10" s="31">
        <v>120.3</v>
      </c>
      <c r="K10" s="32">
        <v>1077.5000000000002</v>
      </c>
      <c r="L10" s="33">
        <v>0</v>
      </c>
      <c r="M10" s="34">
        <v>0</v>
      </c>
      <c r="N10" s="33">
        <v>0</v>
      </c>
      <c r="O10" s="33">
        <v>0</v>
      </c>
      <c r="P10" s="34">
        <v>0</v>
      </c>
      <c r="Q10" s="33">
        <v>1281.2000000000003</v>
      </c>
      <c r="R10" s="34">
        <v>0</v>
      </c>
      <c r="S10" s="34">
        <v>0.5</v>
      </c>
      <c r="T10" s="37">
        <v>111.20000000000374</v>
      </c>
      <c r="U10" s="38">
        <f>SUM(E10:T10)</f>
        <v>7752.4000000000024</v>
      </c>
    </row>
    <row r="11" spans="2:21" x14ac:dyDescent="0.2">
      <c r="B11" s="9"/>
      <c r="C11" s="39">
        <v>5</v>
      </c>
      <c r="D11" s="30" t="s">
        <v>30</v>
      </c>
      <c r="E11" s="31">
        <v>8962.7000000000025</v>
      </c>
      <c r="F11" s="31">
        <v>88.4</v>
      </c>
      <c r="G11" s="31">
        <v>72.500000000000014</v>
      </c>
      <c r="H11" s="31">
        <v>28.599999999999959</v>
      </c>
      <c r="I11" s="31">
        <v>5410</v>
      </c>
      <c r="J11" s="31">
        <v>741.40000000000009</v>
      </c>
      <c r="K11" s="32">
        <v>10537.899999999991</v>
      </c>
      <c r="L11" s="33">
        <v>0</v>
      </c>
      <c r="M11" s="34">
        <v>0</v>
      </c>
      <c r="N11" s="33">
        <v>0</v>
      </c>
      <c r="O11" s="33">
        <v>0</v>
      </c>
      <c r="P11" s="34">
        <v>0</v>
      </c>
      <c r="Q11" s="33">
        <v>6095.4000000000005</v>
      </c>
      <c r="R11" s="34">
        <v>0</v>
      </c>
      <c r="S11" s="34">
        <v>0</v>
      </c>
      <c r="T11" s="37">
        <v>417.20000000000113</v>
      </c>
      <c r="U11" s="38">
        <f>SUM(E11:T11)</f>
        <v>32354.099999999995</v>
      </c>
    </row>
    <row r="12" spans="2:21" x14ac:dyDescent="0.2">
      <c r="B12" s="9"/>
      <c r="C12" s="39">
        <v>6</v>
      </c>
      <c r="D12" s="30" t="s">
        <v>31</v>
      </c>
      <c r="E12" s="31">
        <v>24960.500000000007</v>
      </c>
      <c r="F12" s="31">
        <v>30.999999999999986</v>
      </c>
      <c r="G12" s="31">
        <v>745.90000000000055</v>
      </c>
      <c r="H12" s="31">
        <v>6.3</v>
      </c>
      <c r="I12" s="31">
        <v>270.70000000000005</v>
      </c>
      <c r="J12" s="31">
        <v>20638.8</v>
      </c>
      <c r="K12" s="32">
        <v>14985.299999999981</v>
      </c>
      <c r="L12" s="33">
        <v>0</v>
      </c>
      <c r="M12" s="34">
        <v>0</v>
      </c>
      <c r="N12" s="33">
        <v>0</v>
      </c>
      <c r="O12" s="33">
        <v>0</v>
      </c>
      <c r="P12" s="34">
        <v>0</v>
      </c>
      <c r="Q12" s="33">
        <v>12053.7</v>
      </c>
      <c r="R12" s="34">
        <v>1587.3000000000002</v>
      </c>
      <c r="S12" s="34">
        <v>216.9</v>
      </c>
      <c r="T12" s="37">
        <v>16093.400000000003</v>
      </c>
      <c r="U12" s="38">
        <f>SUM(E12:T12)</f>
        <v>91589.8</v>
      </c>
    </row>
    <row r="13" spans="2:21" x14ac:dyDescent="0.2">
      <c r="B13" s="40"/>
      <c r="C13" s="41">
        <v>7</v>
      </c>
      <c r="D13" s="42" t="s">
        <v>32</v>
      </c>
      <c r="E13" s="43">
        <v>92784.100000000064</v>
      </c>
      <c r="F13" s="43">
        <v>99.700000000000031</v>
      </c>
      <c r="G13" s="43">
        <v>1381.3000000000002</v>
      </c>
      <c r="H13" s="43">
        <v>257.89999999999998</v>
      </c>
      <c r="I13" s="43">
        <v>4772.7</v>
      </c>
      <c r="J13" s="43">
        <v>12275.600000000008</v>
      </c>
      <c r="K13" s="44">
        <v>179882</v>
      </c>
      <c r="L13" s="45">
        <v>0</v>
      </c>
      <c r="M13" s="46">
        <v>0</v>
      </c>
      <c r="N13" s="45">
        <v>0</v>
      </c>
      <c r="O13" s="45">
        <v>0</v>
      </c>
      <c r="P13" s="46">
        <v>0</v>
      </c>
      <c r="Q13" s="45">
        <v>354378.00000000012</v>
      </c>
      <c r="R13" s="46">
        <v>154625.69999999995</v>
      </c>
      <c r="S13" s="46">
        <v>42361.300000000017</v>
      </c>
      <c r="T13" s="47">
        <v>35433.599999999955</v>
      </c>
      <c r="U13" s="38">
        <f>SUM(E13:T13)</f>
        <v>878251.90000000014</v>
      </c>
    </row>
    <row r="14" spans="2:21" x14ac:dyDescent="0.2">
      <c r="B14" s="9" t="s">
        <v>36</v>
      </c>
      <c r="C14" s="48"/>
      <c r="D14" s="49" t="s">
        <v>37</v>
      </c>
      <c r="E14" s="50">
        <v>102997</v>
      </c>
      <c r="F14" s="50">
        <v>301.10000000000002</v>
      </c>
      <c r="G14" s="50">
        <v>390.6</v>
      </c>
      <c r="H14" s="50">
        <v>197.80000000000007</v>
      </c>
      <c r="I14" s="50">
        <v>1270.1000000000004</v>
      </c>
      <c r="J14" s="50">
        <v>13024.500000000002</v>
      </c>
      <c r="K14" s="50">
        <v>216132.9</v>
      </c>
      <c r="L14" s="33">
        <v>0</v>
      </c>
      <c r="M14" s="34">
        <v>0</v>
      </c>
      <c r="N14" s="33">
        <v>0</v>
      </c>
      <c r="O14" s="33">
        <v>0</v>
      </c>
      <c r="P14" s="34">
        <v>0</v>
      </c>
      <c r="Q14" s="33">
        <v>0</v>
      </c>
      <c r="R14" s="34">
        <v>0</v>
      </c>
      <c r="S14" s="33">
        <v>0</v>
      </c>
      <c r="T14" s="37">
        <v>0</v>
      </c>
      <c r="U14" s="38">
        <f>SUM(E14:T14)</f>
        <v>334314</v>
      </c>
    </row>
    <row r="15" spans="2:21" x14ac:dyDescent="0.2">
      <c r="B15" s="51"/>
      <c r="C15" s="52"/>
      <c r="D15" s="53" t="s">
        <v>38</v>
      </c>
      <c r="E15" s="50">
        <v>101730.20000000003</v>
      </c>
      <c r="F15" s="50">
        <v>60.300000000000104</v>
      </c>
      <c r="G15" s="50">
        <v>3226.6</v>
      </c>
      <c r="H15" s="50">
        <v>2115.3000000000002</v>
      </c>
      <c r="I15" s="50">
        <v>9098.7000000000007</v>
      </c>
      <c r="J15" s="50">
        <v>16682.900000000005</v>
      </c>
      <c r="K15" s="50">
        <v>246069.00000000009</v>
      </c>
      <c r="L15" s="33">
        <v>0</v>
      </c>
      <c r="M15" s="34">
        <v>0</v>
      </c>
      <c r="N15" s="33">
        <v>0</v>
      </c>
      <c r="O15" s="33">
        <v>0</v>
      </c>
      <c r="P15" s="34">
        <v>0</v>
      </c>
      <c r="Q15" s="33">
        <v>0</v>
      </c>
      <c r="R15" s="34">
        <v>0</v>
      </c>
      <c r="S15" s="33">
        <v>0</v>
      </c>
      <c r="T15" s="37">
        <v>0</v>
      </c>
      <c r="U15" s="38">
        <f>SUM(E15:T15)</f>
        <v>378983.00000000012</v>
      </c>
    </row>
    <row r="16" spans="2:21" x14ac:dyDescent="0.2">
      <c r="B16" s="54" t="s">
        <v>47</v>
      </c>
      <c r="C16" s="55"/>
      <c r="D16" s="56" t="s">
        <v>39</v>
      </c>
      <c r="E16" s="57">
        <v>31093.399999999954</v>
      </c>
      <c r="F16" s="57">
        <v>96.299999999999386</v>
      </c>
      <c r="G16" s="57">
        <v>130.40000000000074</v>
      </c>
      <c r="H16" s="57">
        <v>71.000000000000625</v>
      </c>
      <c r="I16" s="57">
        <v>504.59999999999638</v>
      </c>
      <c r="J16" s="57">
        <v>3892.0999999999995</v>
      </c>
      <c r="K16" s="57">
        <v>60626.199999999924</v>
      </c>
      <c r="L16" s="58">
        <v>0</v>
      </c>
      <c r="M16" s="59">
        <v>0</v>
      </c>
      <c r="N16" s="58">
        <v>0</v>
      </c>
      <c r="O16" s="58">
        <v>0</v>
      </c>
      <c r="P16" s="59">
        <v>0</v>
      </c>
      <c r="Q16" s="58">
        <v>0</v>
      </c>
      <c r="R16" s="59">
        <v>0</v>
      </c>
      <c r="S16" s="58">
        <v>0</v>
      </c>
      <c r="T16" s="60">
        <v>0</v>
      </c>
      <c r="U16" s="38">
        <f>SUM(E16:T16)</f>
        <v>96413.999999999884</v>
      </c>
    </row>
    <row r="17" spans="2:21" x14ac:dyDescent="0.2">
      <c r="B17" s="61"/>
      <c r="C17" s="62"/>
      <c r="D17" s="63" t="s">
        <v>40</v>
      </c>
      <c r="E17" s="50">
        <v>0</v>
      </c>
      <c r="F17" s="50">
        <v>0</v>
      </c>
      <c r="G17" s="50">
        <v>76.900000000000034</v>
      </c>
      <c r="H17" s="50">
        <v>40.700000000000017</v>
      </c>
      <c r="I17" s="50">
        <v>438.09999999999991</v>
      </c>
      <c r="J17" s="50">
        <v>0</v>
      </c>
      <c r="K17" s="50">
        <v>4651.8000000000011</v>
      </c>
      <c r="L17" s="33">
        <v>0</v>
      </c>
      <c r="M17" s="34">
        <v>0</v>
      </c>
      <c r="N17" s="33">
        <v>0</v>
      </c>
      <c r="O17" s="33">
        <v>0</v>
      </c>
      <c r="P17" s="34">
        <v>0</v>
      </c>
      <c r="Q17" s="33">
        <v>0</v>
      </c>
      <c r="R17" s="34">
        <v>0</v>
      </c>
      <c r="S17" s="33">
        <v>0</v>
      </c>
      <c r="T17" s="37">
        <v>0</v>
      </c>
      <c r="U17" s="38">
        <f>SUM(E17:T17)</f>
        <v>5207.5000000000009</v>
      </c>
    </row>
    <row r="18" spans="2:21" x14ac:dyDescent="0.2">
      <c r="B18" s="51"/>
      <c r="C18" s="64"/>
      <c r="D18" s="65" t="s">
        <v>41</v>
      </c>
      <c r="E18" s="66">
        <v>149.39999999999998</v>
      </c>
      <c r="F18" s="66">
        <v>19.199999999999996</v>
      </c>
      <c r="G18" s="66">
        <v>624.70000000000027</v>
      </c>
      <c r="H18" s="66">
        <v>26.800000000000601</v>
      </c>
      <c r="I18" s="66">
        <v>0</v>
      </c>
      <c r="J18" s="66">
        <v>2791.2999999999997</v>
      </c>
      <c r="K18" s="66">
        <v>14087.199999999999</v>
      </c>
      <c r="L18" s="45">
        <v>0</v>
      </c>
      <c r="M18" s="46">
        <v>0</v>
      </c>
      <c r="N18" s="45">
        <v>0</v>
      </c>
      <c r="O18" s="45">
        <v>0</v>
      </c>
      <c r="P18" s="46">
        <v>0</v>
      </c>
      <c r="Q18" s="45">
        <v>54474.39999999998</v>
      </c>
      <c r="R18" s="46">
        <v>494.19999999999987</v>
      </c>
      <c r="S18" s="45">
        <v>22591.800000000003</v>
      </c>
      <c r="T18" s="47">
        <v>0</v>
      </c>
      <c r="U18" s="38">
        <f>SUM(E18:T18)</f>
        <v>95258.999999999971</v>
      </c>
    </row>
    <row r="19" spans="2:21" x14ac:dyDescent="0.2">
      <c r="B19" s="9" t="s">
        <v>23</v>
      </c>
      <c r="C19" s="48"/>
      <c r="D19" s="85" t="s">
        <v>33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33">
        <v>334313.99999999994</v>
      </c>
      <c r="M19" s="34">
        <v>364050.99999999988</v>
      </c>
      <c r="N19" s="86">
        <v>0</v>
      </c>
      <c r="O19" s="33">
        <v>0</v>
      </c>
      <c r="P19" s="34">
        <v>0</v>
      </c>
      <c r="Q19" s="33">
        <v>0</v>
      </c>
      <c r="R19" s="34">
        <v>100360.49999999997</v>
      </c>
      <c r="S19" s="33">
        <v>0</v>
      </c>
      <c r="T19" s="37">
        <v>0</v>
      </c>
      <c r="U19" s="38">
        <f>SUM(E19:T19)</f>
        <v>798725.49999999977</v>
      </c>
    </row>
    <row r="20" spans="2:21" x14ac:dyDescent="0.2">
      <c r="B20" s="9"/>
      <c r="C20" s="67"/>
      <c r="D20" s="68" t="s">
        <v>34</v>
      </c>
      <c r="E20" s="50"/>
      <c r="F20" s="50"/>
      <c r="G20" s="50"/>
      <c r="H20" s="50"/>
      <c r="I20" s="50"/>
      <c r="J20" s="50"/>
      <c r="K20" s="50"/>
      <c r="L20" s="33">
        <v>0</v>
      </c>
      <c r="M20" s="34">
        <v>14932.000000000002</v>
      </c>
      <c r="N20" s="69">
        <v>96414.000000000015</v>
      </c>
      <c r="O20" s="33">
        <v>5207.5000000000009</v>
      </c>
      <c r="P20" s="34">
        <v>95259.000000000015</v>
      </c>
      <c r="Q20" s="33">
        <v>98696.999999999942</v>
      </c>
      <c r="R20" s="34">
        <v>0</v>
      </c>
      <c r="S20" s="33">
        <v>0</v>
      </c>
      <c r="T20" s="37">
        <v>0</v>
      </c>
      <c r="U20" s="38">
        <f>SUM(E20:T20)</f>
        <v>310509.5</v>
      </c>
    </row>
    <row r="21" spans="2:21" x14ac:dyDescent="0.2">
      <c r="B21" s="70" t="s">
        <v>24</v>
      </c>
      <c r="C21" s="71"/>
      <c r="D21" s="72" t="s">
        <v>48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4">
        <v>0</v>
      </c>
      <c r="M21" s="75">
        <v>0</v>
      </c>
      <c r="N21" s="74">
        <v>0</v>
      </c>
      <c r="O21" s="74">
        <v>0</v>
      </c>
      <c r="P21" s="75">
        <v>0</v>
      </c>
      <c r="Q21" s="74">
        <v>153743.00000000009</v>
      </c>
      <c r="R21" s="75">
        <v>46409</v>
      </c>
      <c r="S21" s="74">
        <v>0</v>
      </c>
      <c r="T21" s="76">
        <v>0</v>
      </c>
      <c r="U21" s="38">
        <f>SUM(E21:T21)</f>
        <v>200152.00000000009</v>
      </c>
    </row>
    <row r="22" spans="2:21" ht="13.5" thickBot="1" x14ac:dyDescent="0.25">
      <c r="B22" s="77" t="s">
        <v>25</v>
      </c>
      <c r="C22" s="78"/>
      <c r="D22" s="79" t="s">
        <v>42</v>
      </c>
      <c r="E22" s="80">
        <v>148182.00000000003</v>
      </c>
      <c r="F22" s="80">
        <v>1448.5999999999997</v>
      </c>
      <c r="G22" s="80">
        <v>9368.9999999999891</v>
      </c>
      <c r="H22" s="80">
        <v>0.1</v>
      </c>
      <c r="I22" s="80">
        <v>501.40000000000009</v>
      </c>
      <c r="J22" s="80">
        <v>8607.7999999999956</v>
      </c>
      <c r="K22" s="80">
        <v>29702.100000000002</v>
      </c>
      <c r="L22" s="81">
        <v>0</v>
      </c>
      <c r="M22" s="82">
        <v>0</v>
      </c>
      <c r="N22" s="81">
        <v>0</v>
      </c>
      <c r="O22" s="81">
        <v>0</v>
      </c>
      <c r="P22" s="82">
        <v>0</v>
      </c>
      <c r="Q22" s="81">
        <v>0</v>
      </c>
      <c r="R22" s="82">
        <v>0</v>
      </c>
      <c r="S22" s="81">
        <v>0</v>
      </c>
      <c r="T22" s="83">
        <v>0</v>
      </c>
      <c r="U22" s="38">
        <f>SUM(E22:T22)</f>
        <v>197811.00000000003</v>
      </c>
    </row>
    <row r="23" spans="2:21" x14ac:dyDescent="0.2">
      <c r="E23" s="87">
        <f>SUM(E7:E22)</f>
        <v>916374.20000000007</v>
      </c>
      <c r="F23" s="87">
        <f>SUM(F7:F22)</f>
        <v>2417.3999999999992</v>
      </c>
      <c r="G23" s="87">
        <f>SUM(G7:G22)</f>
        <v>39639.199999999997</v>
      </c>
      <c r="H23" s="87">
        <f>SUM(H7:H22)</f>
        <v>7752.4000000000015</v>
      </c>
      <c r="I23" s="87">
        <f>SUM(I7:I22)</f>
        <v>32354.099999999991</v>
      </c>
      <c r="J23" s="87">
        <f>SUM(J7:J22)</f>
        <v>91589.800000000017</v>
      </c>
      <c r="K23" s="87">
        <f>SUM(K7:K22)</f>
        <v>878251.9</v>
      </c>
      <c r="L23" s="87">
        <f>SUM(L7:L22)</f>
        <v>334313.99999999994</v>
      </c>
      <c r="M23" s="87">
        <f>SUM(M7:M22)</f>
        <v>378982.99999999988</v>
      </c>
      <c r="N23" s="87">
        <f>SUM(N7:N22)</f>
        <v>96414.000000000015</v>
      </c>
      <c r="O23" s="87">
        <f>SUM(O7:O22)</f>
        <v>5207.5000000000009</v>
      </c>
      <c r="P23" s="87">
        <f>SUM(P7:P22)</f>
        <v>95259.000000000015</v>
      </c>
      <c r="Q23" s="87">
        <f>SUM(Q7:Q22)</f>
        <v>798725.50000000035</v>
      </c>
      <c r="R23" s="87">
        <f>SUM(R7:R22)</f>
        <v>310509.49999999994</v>
      </c>
      <c r="S23" s="87">
        <f>SUM(S7:S22)</f>
        <v>200152.00000000006</v>
      </c>
      <c r="T23" s="87">
        <f>SUM(T7:T22)</f>
        <v>197810.99999999997</v>
      </c>
    </row>
  </sheetData>
  <mergeCells count="2">
    <mergeCell ref="D2:H2"/>
    <mergeCell ref="L4:M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Output_auxiliar</vt:lpstr>
      <vt:lpstr>Output_auxiliar2</vt:lpstr>
      <vt:lpstr>SAM</vt:lpstr>
    </vt:vector>
  </TitlesOfParts>
  <Company>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</dc:creator>
  <cp:lastModifiedBy>Renato Dias Bleasby Rodrigues</cp:lastModifiedBy>
  <cp:lastPrinted>2010-04-16T15:53:02Z</cp:lastPrinted>
  <dcterms:created xsi:type="dcterms:W3CDTF">2010-02-25T14:42:03Z</dcterms:created>
  <dcterms:modified xsi:type="dcterms:W3CDTF">2014-08-27T16:10:15Z</dcterms:modified>
</cp:coreProperties>
</file>